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rojetos\GitRepo\RevisaoPlanilhaFormacao\DownloadSite\"/>
    </mc:Choice>
  </mc:AlternateContent>
  <xr:revisionPtr revIDLastSave="0" documentId="13_ncr:1_{3523FA64-65CF-48A0-A86B-38E3C4B97C19}" xr6:coauthVersionLast="45" xr6:coauthVersionMax="45" xr10:uidLastSave="{00000000-0000-0000-0000-000000000000}"/>
  <bookViews>
    <workbookView xWindow="-19320" yWindow="-120" windowWidth="19440" windowHeight="10440" tabRatio="854" xr2:uid="{00000000-000D-0000-FFFF-FFFF00000000}"/>
  </bookViews>
  <sheets>
    <sheet name="Quantidade Desejada de Músicos" sheetId="14" r:id="rId1"/>
    <sheet name="Quantidade de Organistas" sheetId="16" r:id="rId2"/>
    <sheet name="Adequação Orquestra Completa" sheetId="2" r:id="rId3"/>
    <sheet name="Necessidade Orquestra Completa" sheetId="15" r:id="rId4"/>
    <sheet name="Formação Completa" sheetId="12" r:id="rId5"/>
    <sheet name="Adequação Orquestra Simples" sheetId="5" r:id="rId6"/>
    <sheet name="Necessidade Orquestra Simples" sheetId="11" r:id="rId7"/>
    <sheet name="Formação Simples" sheetId="13" r:id="rId8"/>
  </sheets>
  <definedNames>
    <definedName name="_xlnm.Print_Area" localSheetId="2">'Adequação Orquestra Completa'!$B$2:$P$42</definedName>
    <definedName name="_xlnm.Print_Area" localSheetId="5">'Adequação Orquestra Simples'!$B$2:$P$39</definedName>
    <definedName name="_xlnm.Print_Area" localSheetId="0">'Quantidade Desejada de Músicos'!$A$1:$AG$543</definedName>
    <definedName name="Fases">'Quantidade Desejada de Músicos'!$AC$3:$AC$7</definedName>
    <definedName name="FasesOrganistas">'Quantidade Desejada de Músicos'!$AH$3:$AH$5</definedName>
    <definedName name="Instrumentos">'Quantidade Desejada de Músicos'!$AA$3:$AA$27</definedName>
    <definedName name="QtdeCulto">'Quantidade Desejada de Músicos'!$AK$3:$AK$9</definedName>
    <definedName name="QtdeMusicosCompleta">'Quantidade Desejada de Músicos'!$AF$3:$AF$127</definedName>
    <definedName name="QtdeMusicosSimples">'Quantidade Desejada de Músicos'!$AF$3:$AF$17</definedName>
    <definedName name="Sim_Nao">'Quantidade Desejada de Músicos'!$AJ$3:$AJ$4</definedName>
    <definedName name="_xlnm.Print_Titles" localSheetId="0">'Quantidade Desejada de Músicos'!$42:$42</definedName>
  </definedNames>
  <calcPr calcId="191029"/>
</workbook>
</file>

<file path=xl/calcChain.xml><?xml version="1.0" encoding="utf-8"?>
<calcChain xmlns="http://schemas.openxmlformats.org/spreadsheetml/2006/main">
  <c r="C11" i="16" l="1"/>
  <c r="C12" i="16"/>
  <c r="B26" i="16" l="1"/>
  <c r="B25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32" i="16"/>
  <c r="C23" i="16" l="1"/>
  <c r="C26" i="16"/>
  <c r="C25" i="16"/>
  <c r="AI4" i="14"/>
  <c r="C16" i="16" s="1"/>
  <c r="AI5" i="14"/>
  <c r="AI6" i="14"/>
  <c r="C17" i="16" s="1"/>
  <c r="AI7" i="14"/>
  <c r="C18" i="16" s="1"/>
  <c r="AI3" i="14"/>
  <c r="B18" i="16"/>
  <c r="B17" i="16"/>
  <c r="B16" i="16"/>
  <c r="C3" i="16"/>
  <c r="AE21" i="16"/>
  <c r="AE22" i="16" s="1"/>
  <c r="AE23" i="16" s="1"/>
  <c r="AE24" i="16" s="1"/>
  <c r="AE25" i="16" s="1"/>
  <c r="AE27" i="16" s="1"/>
  <c r="E12" i="16" l="1"/>
  <c r="F12" i="16" s="1"/>
  <c r="D12" i="16"/>
  <c r="E11" i="16"/>
  <c r="F11" i="16" s="1"/>
  <c r="D11" i="16"/>
  <c r="D16" i="16"/>
  <c r="C19" i="16"/>
  <c r="C24" i="16"/>
  <c r="C27" i="16" s="1"/>
  <c r="J3" i="11"/>
  <c r="M13" i="11" l="1"/>
  <c r="K18" i="15"/>
  <c r="I18" i="15"/>
  <c r="K13" i="11"/>
  <c r="C10" i="14"/>
  <c r="AF4" i="14" l="1"/>
  <c r="AF5" i="14" s="1"/>
  <c r="AF6" i="14" s="1"/>
  <c r="AF7" i="14" s="1"/>
  <c r="AF8" i="14" s="1"/>
  <c r="AF9" i="14" s="1"/>
  <c r="AF10" i="14" s="1"/>
  <c r="AF11" i="14" s="1"/>
  <c r="AF12" i="14" s="1"/>
  <c r="AF13" i="14" s="1"/>
  <c r="AF14" i="14" s="1"/>
  <c r="AF15" i="14" s="1"/>
  <c r="AF16" i="14" s="1"/>
  <c r="AF17" i="14" s="1"/>
  <c r="AF18" i="14" s="1"/>
  <c r="AF19" i="14" s="1"/>
  <c r="AF20" i="14" s="1"/>
  <c r="AF21" i="14" s="1"/>
  <c r="AF22" i="14" s="1"/>
  <c r="AF23" i="14" s="1"/>
  <c r="AF24" i="14" s="1"/>
  <c r="AF25" i="14" s="1"/>
  <c r="AF26" i="14" s="1"/>
  <c r="AF27" i="14" s="1"/>
  <c r="AF28" i="14" s="1"/>
  <c r="AF29" i="14" s="1"/>
  <c r="AF30" i="14" s="1"/>
  <c r="AF31" i="14" s="1"/>
  <c r="AF32" i="14" s="1"/>
  <c r="AF33" i="14" s="1"/>
  <c r="AF34" i="14" s="1"/>
  <c r="AF35" i="14" s="1"/>
  <c r="AF36" i="14" s="1"/>
  <c r="AF37" i="14" s="1"/>
  <c r="AF38" i="14" s="1"/>
  <c r="AF39" i="14" s="1"/>
  <c r="AF40" i="14" s="1"/>
  <c r="AF41" i="14" s="1"/>
  <c r="AF42" i="14" s="1"/>
  <c r="AF43" i="14" s="1"/>
  <c r="AF44" i="14" s="1"/>
  <c r="AF45" i="14" s="1"/>
  <c r="AF46" i="14" s="1"/>
  <c r="AF47" i="14" s="1"/>
  <c r="AF48" i="14" s="1"/>
  <c r="AF49" i="14" s="1"/>
  <c r="AF50" i="14" s="1"/>
  <c r="AF51" i="14" s="1"/>
  <c r="AF52" i="14" s="1"/>
  <c r="AF53" i="14" s="1"/>
  <c r="AF54" i="14" s="1"/>
  <c r="AF55" i="14" s="1"/>
  <c r="AF56" i="14" s="1"/>
  <c r="AF57" i="14" s="1"/>
  <c r="AF58" i="14" s="1"/>
  <c r="AF59" i="14" s="1"/>
  <c r="AF60" i="14" s="1"/>
  <c r="AF61" i="14" s="1"/>
  <c r="AF62" i="14" s="1"/>
  <c r="AF63" i="14" s="1"/>
  <c r="AF64" i="14" s="1"/>
  <c r="AF65" i="14" s="1"/>
  <c r="AF66" i="14" s="1"/>
  <c r="AF67" i="14" s="1"/>
  <c r="AF68" i="14" s="1"/>
  <c r="AF69" i="14" s="1"/>
  <c r="AF70" i="14" s="1"/>
  <c r="AF71" i="14" s="1"/>
  <c r="AF72" i="14" s="1"/>
  <c r="AF73" i="14" s="1"/>
  <c r="AF74" i="14" s="1"/>
  <c r="AF75" i="14" s="1"/>
  <c r="AF76" i="14" s="1"/>
  <c r="AF77" i="14" s="1"/>
  <c r="AF78" i="14" s="1"/>
  <c r="AF79" i="14" s="1"/>
  <c r="AF80" i="14" s="1"/>
  <c r="AF81" i="14" s="1"/>
  <c r="AF82" i="14" s="1"/>
  <c r="AF83" i="14" s="1"/>
  <c r="AF84" i="14" s="1"/>
  <c r="AF85" i="14" s="1"/>
  <c r="AF86" i="14" s="1"/>
  <c r="AF87" i="14" s="1"/>
  <c r="AF88" i="14" s="1"/>
  <c r="AF89" i="14" s="1"/>
  <c r="AF90" i="14" s="1"/>
  <c r="AF91" i="14" s="1"/>
  <c r="AF92" i="14" s="1"/>
  <c r="AF93" i="14" s="1"/>
  <c r="AF94" i="14" s="1"/>
  <c r="AF95" i="14" s="1"/>
  <c r="AF96" i="14" s="1"/>
  <c r="AF97" i="14" s="1"/>
  <c r="AF98" i="14" s="1"/>
  <c r="AF99" i="14" s="1"/>
  <c r="AF100" i="14" s="1"/>
  <c r="AF101" i="14" s="1"/>
  <c r="AF102" i="14" s="1"/>
  <c r="AF103" i="14" s="1"/>
  <c r="AF104" i="14" s="1"/>
  <c r="AF105" i="14" s="1"/>
  <c r="AF106" i="14" s="1"/>
  <c r="AF107" i="14" s="1"/>
  <c r="AF108" i="14" s="1"/>
  <c r="AF109" i="14" s="1"/>
  <c r="AF110" i="14" s="1"/>
  <c r="AF111" i="14" s="1"/>
  <c r="AF112" i="14" s="1"/>
  <c r="AF113" i="14" s="1"/>
  <c r="AF114" i="14" s="1"/>
  <c r="AF115" i="14" s="1"/>
  <c r="AF116" i="14" s="1"/>
  <c r="AF117" i="14" s="1"/>
  <c r="AF118" i="14" s="1"/>
  <c r="AF119" i="14" s="1"/>
  <c r="AF120" i="14" s="1"/>
  <c r="AF121" i="14" s="1"/>
  <c r="AF122" i="14" s="1"/>
  <c r="AF123" i="14" s="1"/>
  <c r="AF124" i="14" s="1"/>
  <c r="AF125" i="14" s="1"/>
  <c r="AF126" i="14" s="1"/>
  <c r="AF127" i="14" s="1"/>
  <c r="AB27" i="14"/>
  <c r="C19" i="14" s="1"/>
  <c r="D4" i="14" l="1"/>
  <c r="B1" i="5" l="1"/>
  <c r="G23" i="5" s="1"/>
  <c r="B1" i="2"/>
  <c r="D19" i="5"/>
  <c r="O19" i="5" s="1"/>
  <c r="B24" i="14"/>
  <c r="B25" i="14"/>
  <c r="B26" i="14"/>
  <c r="B27" i="14"/>
  <c r="B23" i="14"/>
  <c r="AD4" i="14"/>
  <c r="C24" i="14" s="1"/>
  <c r="AD5" i="14"/>
  <c r="C25" i="14" s="1"/>
  <c r="AD6" i="14"/>
  <c r="C26" i="14" s="1"/>
  <c r="AD7" i="14"/>
  <c r="C27" i="14" s="1"/>
  <c r="AD3" i="14"/>
  <c r="C23" i="14" s="1"/>
  <c r="AB5" i="14"/>
  <c r="AB6" i="14"/>
  <c r="AD13" i="14" s="1"/>
  <c r="C15" i="14" s="1"/>
  <c r="AB7" i="14"/>
  <c r="AB8" i="14"/>
  <c r="AB9" i="14"/>
  <c r="AB10" i="14"/>
  <c r="AB11" i="14"/>
  <c r="AB12" i="14"/>
  <c r="D16" i="14" s="1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4" i="14"/>
  <c r="AB3" i="14"/>
  <c r="F46" i="14"/>
  <c r="J3" i="15"/>
  <c r="C9" i="14" l="1"/>
  <c r="AD16" i="14"/>
  <c r="C18" i="14" s="1"/>
  <c r="AD15" i="14"/>
  <c r="AD12" i="14"/>
  <c r="C14" i="14" s="1"/>
  <c r="AD14" i="14"/>
  <c r="C16" i="14" s="1"/>
  <c r="K26" i="5"/>
  <c r="K21" i="5"/>
  <c r="J26" i="5"/>
  <c r="I20" i="5"/>
  <c r="K23" i="5"/>
  <c r="J27" i="5"/>
  <c r="I23" i="5"/>
  <c r="G21" i="5"/>
  <c r="J23" i="5"/>
  <c r="J20" i="5"/>
  <c r="I24" i="5"/>
  <c r="K27" i="5"/>
  <c r="G20" i="5"/>
  <c r="I27" i="5"/>
  <c r="K20" i="5"/>
  <c r="J24" i="5"/>
  <c r="G24" i="5"/>
  <c r="G22" i="5" s="1"/>
  <c r="I21" i="5"/>
  <c r="K24" i="5"/>
  <c r="G26" i="5"/>
  <c r="J21" i="5"/>
  <c r="I26" i="5"/>
  <c r="G27" i="5"/>
  <c r="H21" i="5"/>
  <c r="H24" i="5"/>
  <c r="H27" i="5"/>
  <c r="H20" i="5"/>
  <c r="H23" i="5"/>
  <c r="H26" i="5"/>
  <c r="D20" i="5"/>
  <c r="D21" i="5"/>
  <c r="C28" i="14"/>
  <c r="C17" i="14" l="1"/>
  <c r="C20" i="14" s="1"/>
  <c r="D17" i="14"/>
  <c r="J19" i="5"/>
  <c r="I25" i="5"/>
  <c r="K19" i="5"/>
  <c r="G19" i="5"/>
  <c r="I22" i="5"/>
  <c r="H25" i="5"/>
  <c r="J25" i="5"/>
  <c r="J22" i="5"/>
  <c r="K25" i="5"/>
  <c r="G25" i="5"/>
  <c r="H19" i="5"/>
  <c r="I19" i="5"/>
  <c r="K22" i="5"/>
  <c r="H22" i="5"/>
  <c r="D24" i="2"/>
  <c r="D25" i="2" s="1"/>
  <c r="D26" i="2" l="1"/>
  <c r="O24" i="2"/>
  <c r="O25" i="2"/>
  <c r="B39" i="14"/>
  <c r="B38" i="14"/>
  <c r="B37" i="14"/>
  <c r="B36" i="14"/>
  <c r="B35" i="14"/>
  <c r="B34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47" i="14"/>
  <c r="H25" i="2" l="1"/>
  <c r="C32" i="14"/>
  <c r="C35" i="14"/>
  <c r="C36" i="14"/>
  <c r="C37" i="14"/>
  <c r="C38" i="14"/>
  <c r="C39" i="14"/>
  <c r="C34" i="14"/>
  <c r="E3" i="14" l="1"/>
  <c r="C33" i="14"/>
  <c r="C40" i="14" s="1"/>
  <c r="J25" i="2"/>
  <c r="K25" i="2"/>
  <c r="I25" i="2"/>
  <c r="G25" i="2"/>
  <c r="G37" i="13" l="1"/>
  <c r="G36" i="13"/>
  <c r="G35" i="13"/>
  <c r="G34" i="13"/>
  <c r="G43" i="12"/>
  <c r="G42" i="12"/>
  <c r="G41" i="12"/>
  <c r="G40" i="12"/>
  <c r="E8" i="2" l="1"/>
  <c r="C11" i="14" l="1"/>
  <c r="E7" i="2" l="1"/>
  <c r="E7" i="5"/>
  <c r="L19" i="5" l="1"/>
  <c r="BE15" i="5"/>
  <c r="BD15" i="5"/>
  <c r="BE20" i="2"/>
  <c r="BD20" i="2"/>
  <c r="K18" i="13"/>
  <c r="M18" i="13" s="1"/>
  <c r="O18" i="13" s="1"/>
  <c r="Q18" i="13" s="1"/>
  <c r="S18" i="13" s="1"/>
  <c r="U18" i="13" s="1"/>
  <c r="W18" i="13" s="1"/>
  <c r="Y18" i="13" s="1"/>
  <c r="AA18" i="13" s="1"/>
  <c r="AC18" i="13" s="1"/>
  <c r="AE18" i="13" s="1"/>
  <c r="AG18" i="13" s="1"/>
  <c r="AI18" i="13" s="1"/>
  <c r="AK18" i="13" s="1"/>
  <c r="BS15" i="5" s="1"/>
  <c r="K23" i="12"/>
  <c r="BF20" i="2" s="1"/>
  <c r="BF15" i="5" l="1"/>
  <c r="M23" i="12"/>
  <c r="BI15" i="5"/>
  <c r="BQ15" i="5"/>
  <c r="BR15" i="5"/>
  <c r="BG15" i="5"/>
  <c r="BO15" i="5"/>
  <c r="BH15" i="5"/>
  <c r="BP15" i="5"/>
  <c r="BJ15" i="5"/>
  <c r="BK15" i="5"/>
  <c r="BL15" i="5"/>
  <c r="BM15" i="5"/>
  <c r="BN15" i="5"/>
  <c r="L25" i="2"/>
  <c r="O23" i="12" l="1"/>
  <c r="BG20" i="2"/>
  <c r="GG7" i="2"/>
  <c r="GF20" i="2"/>
  <c r="GE20" i="2"/>
  <c r="GD20" i="2"/>
  <c r="GG20" i="2"/>
  <c r="GG16" i="2"/>
  <c r="GG12" i="2"/>
  <c r="GG17" i="2"/>
  <c r="GG4" i="2"/>
  <c r="GG18" i="2"/>
  <c r="GG5" i="2"/>
  <c r="GG21" i="2"/>
  <c r="GG8" i="2"/>
  <c r="GG22" i="2"/>
  <c r="GG9" i="2"/>
  <c r="GG10" i="2"/>
  <c r="GG13" i="2"/>
  <c r="GG19" i="2"/>
  <c r="GG11" i="2"/>
  <c r="GG3" i="2"/>
  <c r="GG23" i="2"/>
  <c r="GG14" i="2"/>
  <c r="GG6" i="2"/>
  <c r="GG24" i="2"/>
  <c r="GG15" i="2"/>
  <c r="Q23" i="12" l="1"/>
  <c r="BH20" i="2"/>
  <c r="GB25" i="2"/>
  <c r="E28" i="5"/>
  <c r="D28" i="5"/>
  <c r="E25" i="5"/>
  <c r="D25" i="5"/>
  <c r="E22" i="5"/>
  <c r="D22" i="5"/>
  <c r="E18" i="5"/>
  <c r="D18" i="5"/>
  <c r="BI19" i="5"/>
  <c r="BH19" i="5"/>
  <c r="BG19" i="5"/>
  <c r="BF19" i="5"/>
  <c r="BE19" i="5"/>
  <c r="BD19" i="5"/>
  <c r="E17" i="5"/>
  <c r="D17" i="5"/>
  <c r="BD18" i="5"/>
  <c r="E16" i="5"/>
  <c r="D16" i="5"/>
  <c r="BD17" i="5"/>
  <c r="E15" i="5"/>
  <c r="D15" i="5"/>
  <c r="BE16" i="5"/>
  <c r="BD16" i="5"/>
  <c r="E14" i="5"/>
  <c r="D14" i="5"/>
  <c r="BF14" i="5"/>
  <c r="BE14" i="5"/>
  <c r="BD14" i="5"/>
  <c r="E13" i="5"/>
  <c r="D13" i="5"/>
  <c r="BK13" i="5"/>
  <c r="BJ13" i="5"/>
  <c r="BI13" i="5"/>
  <c r="BH13" i="5"/>
  <c r="BG13" i="5"/>
  <c r="BF13" i="5"/>
  <c r="BE13" i="5"/>
  <c r="BD13" i="5"/>
  <c r="E12" i="5"/>
  <c r="D12" i="5"/>
  <c r="BN12" i="5"/>
  <c r="BM12" i="5"/>
  <c r="BL12" i="5"/>
  <c r="BK12" i="5"/>
  <c r="BJ12" i="5"/>
  <c r="BI12" i="5"/>
  <c r="BH12" i="5"/>
  <c r="BG12" i="5"/>
  <c r="BF12" i="5"/>
  <c r="BE12" i="5"/>
  <c r="BD12" i="5"/>
  <c r="E11" i="5"/>
  <c r="D11" i="5"/>
  <c r="BF11" i="5"/>
  <c r="BE11" i="5"/>
  <c r="BD11" i="5"/>
  <c r="E10" i="5"/>
  <c r="D10" i="5"/>
  <c r="C10" i="5"/>
  <c r="BD10" i="5"/>
  <c r="E9" i="5"/>
  <c r="D9" i="5"/>
  <c r="C9" i="5"/>
  <c r="BG9" i="5"/>
  <c r="BF9" i="5"/>
  <c r="BE9" i="5"/>
  <c r="BD9" i="5"/>
  <c r="E8" i="5"/>
  <c r="D8" i="5"/>
  <c r="C8" i="5"/>
  <c r="BK8" i="5"/>
  <c r="BJ8" i="5"/>
  <c r="BI8" i="5"/>
  <c r="BH8" i="5"/>
  <c r="BG8" i="5"/>
  <c r="BF8" i="5"/>
  <c r="BE8" i="5"/>
  <c r="BD8" i="5"/>
  <c r="D7" i="5"/>
  <c r="BD7" i="5"/>
  <c r="BE6" i="5"/>
  <c r="BD6" i="5"/>
  <c r="BD5" i="5"/>
  <c r="BD4" i="5"/>
  <c r="BD3" i="5"/>
  <c r="BD2" i="5"/>
  <c r="E33" i="2"/>
  <c r="D33" i="2"/>
  <c r="E30" i="2"/>
  <c r="D30" i="2"/>
  <c r="E27" i="2"/>
  <c r="D27" i="2"/>
  <c r="E23" i="2"/>
  <c r="D23" i="2"/>
  <c r="BI24" i="2"/>
  <c r="BH24" i="2"/>
  <c r="BG24" i="2"/>
  <c r="BF24" i="2"/>
  <c r="BE24" i="2"/>
  <c r="BD24" i="2"/>
  <c r="E22" i="2"/>
  <c r="D22" i="2"/>
  <c r="BD23" i="2"/>
  <c r="E21" i="2"/>
  <c r="D21" i="2"/>
  <c r="BD22" i="2"/>
  <c r="E20" i="2"/>
  <c r="D20" i="2"/>
  <c r="BE21" i="2"/>
  <c r="BD21" i="2"/>
  <c r="E19" i="2"/>
  <c r="D19" i="2"/>
  <c r="BF19" i="2"/>
  <c r="BE19" i="2"/>
  <c r="BD19" i="2"/>
  <c r="E18" i="2"/>
  <c r="D18" i="2"/>
  <c r="BJ18" i="2"/>
  <c r="BI18" i="2"/>
  <c r="BH18" i="2"/>
  <c r="BG18" i="2"/>
  <c r="BF18" i="2"/>
  <c r="BE18" i="2"/>
  <c r="BD18" i="2"/>
  <c r="E17" i="2"/>
  <c r="D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E16" i="2"/>
  <c r="D16" i="2"/>
  <c r="BF16" i="2"/>
  <c r="BE16" i="2"/>
  <c r="BD16" i="2"/>
  <c r="E15" i="2"/>
  <c r="D15" i="2"/>
  <c r="BD15" i="2"/>
  <c r="E14" i="2"/>
  <c r="D14" i="2"/>
  <c r="BI14" i="2"/>
  <c r="BH14" i="2"/>
  <c r="BG14" i="2"/>
  <c r="BF14" i="2"/>
  <c r="BE14" i="2"/>
  <c r="BD14" i="2"/>
  <c r="E13" i="2"/>
  <c r="D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E12" i="2"/>
  <c r="D12" i="2"/>
  <c r="BJ12" i="2"/>
  <c r="BI12" i="2"/>
  <c r="BH12" i="2"/>
  <c r="BG12" i="2"/>
  <c r="BF12" i="2"/>
  <c r="BE12" i="2"/>
  <c r="BD12" i="2"/>
  <c r="E11" i="2"/>
  <c r="D11" i="2"/>
  <c r="BD11" i="2"/>
  <c r="E10" i="2"/>
  <c r="D10" i="2"/>
  <c r="BH10" i="2"/>
  <c r="BG10" i="2"/>
  <c r="BF10" i="2"/>
  <c r="BE10" i="2"/>
  <c r="BD10" i="2"/>
  <c r="E9" i="2"/>
  <c r="D9" i="2"/>
  <c r="BL9" i="2"/>
  <c r="BK9" i="2"/>
  <c r="BJ9" i="2"/>
  <c r="BI9" i="2"/>
  <c r="BH9" i="2"/>
  <c r="BG9" i="2"/>
  <c r="BF9" i="2"/>
  <c r="BE9" i="2"/>
  <c r="BD9" i="2"/>
  <c r="D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D7" i="2"/>
  <c r="BG7" i="2"/>
  <c r="BF7" i="2"/>
  <c r="BE7" i="2"/>
  <c r="BD7" i="2"/>
  <c r="BE6" i="2"/>
  <c r="BD6" i="2"/>
  <c r="BD5" i="2"/>
  <c r="BD4" i="2"/>
  <c r="BD3" i="2"/>
  <c r="BD2" i="2"/>
  <c r="G26" i="13"/>
  <c r="G25" i="13"/>
  <c r="G24" i="13"/>
  <c r="G22" i="13"/>
  <c r="S21" i="13"/>
  <c r="U21" i="13" s="1"/>
  <c r="W21" i="13" s="1"/>
  <c r="I20" i="13"/>
  <c r="K20" i="13" s="1"/>
  <c r="I19" i="13"/>
  <c r="M17" i="13"/>
  <c r="BG14" i="5" s="1"/>
  <c r="W16" i="13"/>
  <c r="BL13" i="5" s="1"/>
  <c r="AC15" i="13"/>
  <c r="AE15" i="13" s="1"/>
  <c r="M14" i="13"/>
  <c r="BG11" i="5" s="1"/>
  <c r="I13" i="13"/>
  <c r="K13" i="13" s="1"/>
  <c r="O12" i="13"/>
  <c r="BH9" i="5" s="1"/>
  <c r="W11" i="13"/>
  <c r="BL8" i="5" s="1"/>
  <c r="I10" i="13"/>
  <c r="I34" i="13" s="1"/>
  <c r="K9" i="13"/>
  <c r="BF6" i="5" s="1"/>
  <c r="I8" i="13"/>
  <c r="I37" i="13" s="1"/>
  <c r="I7" i="13"/>
  <c r="I36" i="13" s="1"/>
  <c r="I6" i="13"/>
  <c r="I5" i="13"/>
  <c r="BE2" i="5" s="1"/>
  <c r="G32" i="12"/>
  <c r="G31" i="12"/>
  <c r="G30" i="12"/>
  <c r="G28" i="12"/>
  <c r="S27" i="12"/>
  <c r="U27" i="12" s="1"/>
  <c r="I26" i="12"/>
  <c r="BE23" i="2" s="1"/>
  <c r="I25" i="12"/>
  <c r="M22" i="12"/>
  <c r="O22" i="12" s="1"/>
  <c r="BK18" i="2"/>
  <c r="AS20" i="12"/>
  <c r="BW17" i="2" s="1"/>
  <c r="M19" i="12"/>
  <c r="BG16" i="2" s="1"/>
  <c r="I18" i="12"/>
  <c r="S17" i="12"/>
  <c r="BJ14" i="2" s="1"/>
  <c r="AM16" i="12"/>
  <c r="U15" i="12"/>
  <c r="W15" i="12" s="1"/>
  <c r="Y15" i="12" s="1"/>
  <c r="I14" i="12"/>
  <c r="I40" i="12" s="1"/>
  <c r="Q13" i="12"/>
  <c r="BI10" i="2" s="1"/>
  <c r="Y12" i="12"/>
  <c r="AI11" i="12"/>
  <c r="BR8" i="2" s="1"/>
  <c r="O10" i="12"/>
  <c r="K9" i="12"/>
  <c r="I8" i="12"/>
  <c r="I43" i="12" s="1"/>
  <c r="I7" i="12"/>
  <c r="I42" i="12" s="1"/>
  <c r="I6" i="12"/>
  <c r="I5" i="12"/>
  <c r="D27" i="5" l="1"/>
  <c r="D26" i="5"/>
  <c r="D24" i="5"/>
  <c r="D23" i="5"/>
  <c r="D29" i="2"/>
  <c r="D28" i="2"/>
  <c r="O27" i="2"/>
  <c r="D31" i="2"/>
  <c r="D32" i="2"/>
  <c r="G11" i="2"/>
  <c r="H11" i="2"/>
  <c r="K11" i="2"/>
  <c r="I11" i="2"/>
  <c r="J11" i="2"/>
  <c r="H17" i="2"/>
  <c r="K17" i="2"/>
  <c r="J17" i="2"/>
  <c r="I17" i="2"/>
  <c r="G17" i="2"/>
  <c r="G23" i="2"/>
  <c r="J23" i="2"/>
  <c r="H23" i="2"/>
  <c r="K23" i="2"/>
  <c r="I23" i="2"/>
  <c r="I20" i="2"/>
  <c r="G20" i="2"/>
  <c r="K20" i="2"/>
  <c r="J20" i="2"/>
  <c r="H20" i="2"/>
  <c r="K26" i="2"/>
  <c r="K24" i="2" s="1"/>
  <c r="I26" i="2"/>
  <c r="I24" i="2" s="1"/>
  <c r="H26" i="2"/>
  <c r="H24" i="2" s="1"/>
  <c r="G26" i="2"/>
  <c r="G24" i="2" s="1"/>
  <c r="J26" i="2"/>
  <c r="J24" i="2" s="1"/>
  <c r="I13" i="2"/>
  <c r="G13" i="2"/>
  <c r="J13" i="2"/>
  <c r="H13" i="2"/>
  <c r="K13" i="2"/>
  <c r="G14" i="2"/>
  <c r="J14" i="2"/>
  <c r="H14" i="2"/>
  <c r="K14" i="2"/>
  <c r="I14" i="2"/>
  <c r="J16" i="2"/>
  <c r="H16" i="2"/>
  <c r="K16" i="2"/>
  <c r="I16" i="2"/>
  <c r="G16" i="2"/>
  <c r="J22" i="2"/>
  <c r="H22" i="2"/>
  <c r="G22" i="2"/>
  <c r="K22" i="2"/>
  <c r="I22" i="2"/>
  <c r="J8" i="2"/>
  <c r="H8" i="2"/>
  <c r="G8" i="2"/>
  <c r="K8" i="2"/>
  <c r="I8" i="2"/>
  <c r="K7" i="2"/>
  <c r="I7" i="2"/>
  <c r="J7" i="2"/>
  <c r="H7" i="2"/>
  <c r="G7" i="2"/>
  <c r="K10" i="2"/>
  <c r="I10" i="2"/>
  <c r="G10" i="2"/>
  <c r="J10" i="2"/>
  <c r="H10" i="2"/>
  <c r="G21" i="2"/>
  <c r="J21" i="2"/>
  <c r="H21" i="2"/>
  <c r="K21" i="2"/>
  <c r="I21" i="2"/>
  <c r="K15" i="2"/>
  <c r="J15" i="2"/>
  <c r="H15" i="2"/>
  <c r="I15" i="2"/>
  <c r="G15" i="2"/>
  <c r="K19" i="2"/>
  <c r="I19" i="2"/>
  <c r="G19" i="2"/>
  <c r="J19" i="2"/>
  <c r="H19" i="2"/>
  <c r="J33" i="2"/>
  <c r="I33" i="2"/>
  <c r="G33" i="2"/>
  <c r="H33" i="2"/>
  <c r="K33" i="2"/>
  <c r="J12" i="2"/>
  <c r="G12" i="2"/>
  <c r="I12" i="2"/>
  <c r="H12" i="2"/>
  <c r="K12" i="2"/>
  <c r="I18" i="2"/>
  <c r="G18" i="2"/>
  <c r="K18" i="2"/>
  <c r="J18" i="2"/>
  <c r="H18" i="2"/>
  <c r="J9" i="2"/>
  <c r="H9" i="2"/>
  <c r="G9" i="2"/>
  <c r="I9" i="2"/>
  <c r="K9" i="2"/>
  <c r="J12" i="5"/>
  <c r="K12" i="5"/>
  <c r="H12" i="5"/>
  <c r="I12" i="5"/>
  <c r="G12" i="5"/>
  <c r="J7" i="5"/>
  <c r="I7" i="5"/>
  <c r="H7" i="5"/>
  <c r="K7" i="5"/>
  <c r="G7" i="5"/>
  <c r="H17" i="5"/>
  <c r="I17" i="5"/>
  <c r="K17" i="5"/>
  <c r="G17" i="5"/>
  <c r="J17" i="5"/>
  <c r="H18" i="5"/>
  <c r="J18" i="5"/>
  <c r="K18" i="5"/>
  <c r="I18" i="5"/>
  <c r="G18" i="5"/>
  <c r="J28" i="5"/>
  <c r="K28" i="5"/>
  <c r="H28" i="5"/>
  <c r="I28" i="5"/>
  <c r="G28" i="5"/>
  <c r="J8" i="5"/>
  <c r="H8" i="5"/>
  <c r="G8" i="5"/>
  <c r="K8" i="5"/>
  <c r="I8" i="5"/>
  <c r="K11" i="5"/>
  <c r="G11" i="5"/>
  <c r="H11" i="5"/>
  <c r="I11" i="5"/>
  <c r="J11" i="5"/>
  <c r="G15" i="5"/>
  <c r="I15" i="5"/>
  <c r="K15" i="5"/>
  <c r="J15" i="5"/>
  <c r="H15" i="5"/>
  <c r="J9" i="5"/>
  <c r="G9" i="5"/>
  <c r="K9" i="5"/>
  <c r="I9" i="5"/>
  <c r="H9" i="5"/>
  <c r="H13" i="5"/>
  <c r="K13" i="5"/>
  <c r="I13" i="5"/>
  <c r="G13" i="5"/>
  <c r="J13" i="5"/>
  <c r="AA12" i="12"/>
  <c r="M9" i="12"/>
  <c r="BG6" i="2" s="1"/>
  <c r="BH7" i="2"/>
  <c r="K18" i="12"/>
  <c r="M18" i="12" s="1"/>
  <c r="I41" i="12"/>
  <c r="BE10" i="5"/>
  <c r="I35" i="13"/>
  <c r="K10" i="5"/>
  <c r="I10" i="5"/>
  <c r="G10" i="5"/>
  <c r="J10" i="5"/>
  <c r="H10" i="5"/>
  <c r="G16" i="5"/>
  <c r="K16" i="5"/>
  <c r="I16" i="5"/>
  <c r="J16" i="5"/>
  <c r="H16" i="5"/>
  <c r="G14" i="5"/>
  <c r="I14" i="5"/>
  <c r="J14" i="5"/>
  <c r="H14" i="5"/>
  <c r="K14" i="5"/>
  <c r="S23" i="12"/>
  <c r="BI20" i="2"/>
  <c r="K5" i="13"/>
  <c r="BF2" i="5" s="1"/>
  <c r="G42" i="13"/>
  <c r="G28" i="13"/>
  <c r="G30" i="13"/>
  <c r="G29" i="13"/>
  <c r="K26" i="12"/>
  <c r="M26" i="12" s="1"/>
  <c r="O26" i="12" s="1"/>
  <c r="S13" i="12"/>
  <c r="U13" i="12" s="1"/>
  <c r="BK10" i="2" s="1"/>
  <c r="G34" i="12"/>
  <c r="G35" i="12"/>
  <c r="AU20" i="12"/>
  <c r="BX17" i="2" s="1"/>
  <c r="Y11" i="13"/>
  <c r="G36" i="12"/>
  <c r="Q12" i="13"/>
  <c r="S12" i="13" s="1"/>
  <c r="AK11" i="12"/>
  <c r="AM11" i="12" s="1"/>
  <c r="I32" i="12"/>
  <c r="G45" i="12"/>
  <c r="G46" i="12"/>
  <c r="G47" i="12"/>
  <c r="G48" i="12"/>
  <c r="W27" i="12"/>
  <c r="BK24" i="2"/>
  <c r="AG15" i="13"/>
  <c r="BP12" i="5"/>
  <c r="AC12" i="12"/>
  <c r="BN9" i="2"/>
  <c r="Q22" i="12"/>
  <c r="BI19" i="2" s="1"/>
  <c r="BH19" i="2"/>
  <c r="BF18" i="5"/>
  <c r="M20" i="13"/>
  <c r="I30" i="12"/>
  <c r="BE2" i="2"/>
  <c r="K14" i="12"/>
  <c r="K40" i="12" s="1"/>
  <c r="BE11" i="2"/>
  <c r="Y21" i="13"/>
  <c r="BL19" i="5"/>
  <c r="BM9" i="2"/>
  <c r="BF23" i="2"/>
  <c r="BJ24" i="2"/>
  <c r="BJ19" i="5"/>
  <c r="Q10" i="12"/>
  <c r="AA15" i="12"/>
  <c r="BM12" i="2"/>
  <c r="O19" i="12"/>
  <c r="K25" i="12"/>
  <c r="M9" i="13"/>
  <c r="BK19" i="5"/>
  <c r="AO16" i="12"/>
  <c r="BT13" i="2"/>
  <c r="BE3" i="5"/>
  <c r="M13" i="13"/>
  <c r="BF10" i="5"/>
  <c r="BF16" i="5"/>
  <c r="BK12" i="2"/>
  <c r="BE4" i="5"/>
  <c r="I26" i="13"/>
  <c r="BE17" i="5"/>
  <c r="BF6" i="2"/>
  <c r="BL12" i="2"/>
  <c r="BG19" i="2"/>
  <c r="BE22" i="2"/>
  <c r="BE18" i="5"/>
  <c r="K7" i="13"/>
  <c r="O14" i="13"/>
  <c r="K19" i="13"/>
  <c r="BE3" i="2"/>
  <c r="BO12" i="5"/>
  <c r="BG23" i="2"/>
  <c r="K7" i="12"/>
  <c r="BE4" i="2"/>
  <c r="BE5" i="5"/>
  <c r="G39" i="13"/>
  <c r="BE7" i="5"/>
  <c r="U17" i="12"/>
  <c r="K8" i="12"/>
  <c r="BE5" i="2"/>
  <c r="I31" i="12"/>
  <c r="BE15" i="2"/>
  <c r="K8" i="13"/>
  <c r="K37" i="13" s="1"/>
  <c r="AA11" i="13"/>
  <c r="BM8" i="5"/>
  <c r="G40" i="13"/>
  <c r="BF15" i="2"/>
  <c r="BF21" i="2"/>
  <c r="G41" i="13"/>
  <c r="K6" i="13"/>
  <c r="BF3" i="5" s="1"/>
  <c r="Y16" i="13"/>
  <c r="BM13" i="5" s="1"/>
  <c r="O17" i="13"/>
  <c r="BH14" i="5" s="1"/>
  <c r="K10" i="13"/>
  <c r="I22" i="13"/>
  <c r="I41" i="13" s="1"/>
  <c r="I24" i="13"/>
  <c r="I25" i="13"/>
  <c r="O9" i="12"/>
  <c r="BH6" i="2" s="1"/>
  <c r="W21" i="12"/>
  <c r="BL18" i="2" s="1"/>
  <c r="I28" i="12"/>
  <c r="K5" i="12"/>
  <c r="K6" i="12"/>
  <c r="BF3" i="2" s="1"/>
  <c r="J33" i="5" l="1"/>
  <c r="I29" i="5"/>
  <c r="G33" i="5"/>
  <c r="H29" i="5"/>
  <c r="J29" i="5"/>
  <c r="K33" i="5"/>
  <c r="I33" i="5"/>
  <c r="H33" i="5"/>
  <c r="G29" i="5"/>
  <c r="K29" i="5"/>
  <c r="O32" i="2"/>
  <c r="K32" i="2"/>
  <c r="H32" i="2"/>
  <c r="J32" i="2"/>
  <c r="G32" i="2"/>
  <c r="I32" i="2"/>
  <c r="O31" i="2"/>
  <c r="K31" i="2"/>
  <c r="H31" i="2"/>
  <c r="G31" i="2"/>
  <c r="I31" i="2"/>
  <c r="J31" i="2"/>
  <c r="O28" i="2"/>
  <c r="H28" i="2"/>
  <c r="I28" i="2"/>
  <c r="K28" i="2"/>
  <c r="J28" i="2"/>
  <c r="G28" i="2"/>
  <c r="O29" i="2"/>
  <c r="H29" i="2"/>
  <c r="I29" i="2"/>
  <c r="J29" i="2"/>
  <c r="G29" i="2"/>
  <c r="K29" i="2"/>
  <c r="L14" i="2"/>
  <c r="L7" i="2"/>
  <c r="L13" i="2"/>
  <c r="M7" i="13"/>
  <c r="K36" i="13"/>
  <c r="BF4" i="2"/>
  <c r="K42" i="12"/>
  <c r="BF5" i="2"/>
  <c r="K43" i="12"/>
  <c r="U23" i="12"/>
  <c r="BJ20" i="2"/>
  <c r="K34" i="13"/>
  <c r="K32" i="12"/>
  <c r="K41" i="12"/>
  <c r="K31" i="12"/>
  <c r="AW20" i="12"/>
  <c r="M5" i="13"/>
  <c r="K35" i="13"/>
  <c r="I45" i="12"/>
  <c r="BF2" i="2"/>
  <c r="K30" i="12"/>
  <c r="BI9" i="5"/>
  <c r="G44" i="13"/>
  <c r="G32" i="13"/>
  <c r="K24" i="13"/>
  <c r="I42" i="13"/>
  <c r="W13" i="12"/>
  <c r="BL10" i="2" s="1"/>
  <c r="BJ10" i="2"/>
  <c r="G50" i="12"/>
  <c r="I47" i="12"/>
  <c r="I36" i="12"/>
  <c r="M7" i="12"/>
  <c r="M8" i="12"/>
  <c r="S22" i="12"/>
  <c r="BJ19" i="2" s="1"/>
  <c r="G38" i="12"/>
  <c r="I48" i="12"/>
  <c r="BS8" i="2"/>
  <c r="AC11" i="13"/>
  <c r="BN8" i="5"/>
  <c r="AY20" i="12"/>
  <c r="BY17" i="2"/>
  <c r="Q26" i="12"/>
  <c r="BH23" i="2"/>
  <c r="AC15" i="12"/>
  <c r="BN12" i="2"/>
  <c r="U12" i="13"/>
  <c r="BJ9" i="5"/>
  <c r="BG16" i="5"/>
  <c r="O18" i="12"/>
  <c r="BG15" i="2"/>
  <c r="I34" i="12"/>
  <c r="M19" i="13"/>
  <c r="BF17" i="5"/>
  <c r="K26" i="13"/>
  <c r="BG6" i="5"/>
  <c r="O9" i="13"/>
  <c r="M14" i="12"/>
  <c r="BF11" i="2"/>
  <c r="AE12" i="12"/>
  <c r="BO9" i="2"/>
  <c r="BF7" i="5"/>
  <c r="AQ16" i="12"/>
  <c r="BU13" i="2"/>
  <c r="BG21" i="2"/>
  <c r="Y13" i="12"/>
  <c r="Q14" i="13"/>
  <c r="BH11" i="5"/>
  <c r="S10" i="12"/>
  <c r="BI7" i="2"/>
  <c r="I46" i="12"/>
  <c r="BF4" i="5"/>
  <c r="O13" i="13"/>
  <c r="BG10" i="5"/>
  <c r="M25" i="12"/>
  <c r="BF22" i="2"/>
  <c r="AI15" i="13"/>
  <c r="BQ12" i="5"/>
  <c r="BF5" i="5"/>
  <c r="M8" i="13"/>
  <c r="M37" i="13" s="1"/>
  <c r="BK14" i="2"/>
  <c r="W17" i="12"/>
  <c r="Q19" i="12"/>
  <c r="BH16" i="2"/>
  <c r="O20" i="13"/>
  <c r="BG18" i="5"/>
  <c r="I35" i="12"/>
  <c r="AO11" i="12"/>
  <c r="BT8" i="2"/>
  <c r="AA21" i="13"/>
  <c r="BM19" i="5"/>
  <c r="Y27" i="12"/>
  <c r="BL24" i="2"/>
  <c r="AA16" i="13"/>
  <c r="BN13" i="5" s="1"/>
  <c r="I39" i="13"/>
  <c r="I40" i="13"/>
  <c r="I30" i="13"/>
  <c r="K25" i="13"/>
  <c r="M10" i="13"/>
  <c r="Q17" i="13"/>
  <c r="BI14" i="5" s="1"/>
  <c r="M6" i="13"/>
  <c r="BG3" i="5" s="1"/>
  <c r="O7" i="13"/>
  <c r="K22" i="13"/>
  <c r="I28" i="13"/>
  <c r="I29" i="13"/>
  <c r="U22" i="12"/>
  <c r="BK19" i="2" s="1"/>
  <c r="Q9" i="12"/>
  <c r="BI6" i="2" s="1"/>
  <c r="K28" i="12"/>
  <c r="K36" i="12" s="1"/>
  <c r="M5" i="12"/>
  <c r="BG2" i="2" s="1"/>
  <c r="M6" i="12"/>
  <c r="BG3" i="2" s="1"/>
  <c r="Y21" i="12"/>
  <c r="BM18" i="2" s="1"/>
  <c r="O8" i="12"/>
  <c r="O7" i="12"/>
  <c r="M41" i="12" l="1"/>
  <c r="M40" i="12"/>
  <c r="I30" i="2"/>
  <c r="G27" i="2"/>
  <c r="G30" i="2"/>
  <c r="J30" i="2"/>
  <c r="K30" i="2"/>
  <c r="K27" i="2"/>
  <c r="I27" i="2"/>
  <c r="H27" i="2"/>
  <c r="J27" i="2"/>
  <c r="H30" i="2"/>
  <c r="L32" i="2"/>
  <c r="L29" i="2"/>
  <c r="L28" i="2"/>
  <c r="L31" i="2"/>
  <c r="BG7" i="5"/>
  <c r="M34" i="13"/>
  <c r="BH4" i="2"/>
  <c r="BH5" i="2"/>
  <c r="O43" i="12"/>
  <c r="BG5" i="2"/>
  <c r="M43" i="12"/>
  <c r="BG2" i="5"/>
  <c r="O5" i="13"/>
  <c r="BH4" i="5"/>
  <c r="BG4" i="2"/>
  <c r="M42" i="12"/>
  <c r="M35" i="13"/>
  <c r="BG4" i="5"/>
  <c r="M36" i="13"/>
  <c r="W23" i="12"/>
  <c r="BK20" i="2"/>
  <c r="K45" i="12"/>
  <c r="I38" i="12"/>
  <c r="M32" i="12"/>
  <c r="I50" i="12"/>
  <c r="AA27" i="12"/>
  <c r="BM24" i="2"/>
  <c r="O19" i="13"/>
  <c r="O36" i="13" s="1"/>
  <c r="BG17" i="5"/>
  <c r="M26" i="13"/>
  <c r="K29" i="13"/>
  <c r="Q20" i="13"/>
  <c r="BH18" i="5"/>
  <c r="AA13" i="12"/>
  <c r="BM10" i="2"/>
  <c r="AG12" i="12"/>
  <c r="BP9" i="2"/>
  <c r="AE15" i="12"/>
  <c r="BO12" i="2"/>
  <c r="S19" i="12"/>
  <c r="BI16" i="2"/>
  <c r="U10" i="12"/>
  <c r="BJ7" i="2"/>
  <c r="O14" i="12"/>
  <c r="BG11" i="2"/>
  <c r="M31" i="12"/>
  <c r="Q18" i="12"/>
  <c r="BH15" i="2"/>
  <c r="I44" i="13"/>
  <c r="Y17" i="12"/>
  <c r="BL14" i="2"/>
  <c r="BH6" i="5"/>
  <c r="Q9" i="13"/>
  <c r="AS16" i="12"/>
  <c r="BV13" i="2"/>
  <c r="BH16" i="5"/>
  <c r="BA20" i="12"/>
  <c r="BZ17" i="2"/>
  <c r="Q24" i="12"/>
  <c r="BH21" i="2"/>
  <c r="AC21" i="13"/>
  <c r="BN19" i="5"/>
  <c r="AQ11" i="12"/>
  <c r="BU8" i="2"/>
  <c r="BG5" i="5"/>
  <c r="O8" i="13"/>
  <c r="O37" i="13" s="1"/>
  <c r="Q13" i="13"/>
  <c r="BH10" i="5"/>
  <c r="AK15" i="13"/>
  <c r="BS12" i="5" s="1"/>
  <c r="BR12" i="5"/>
  <c r="S26" i="12"/>
  <c r="BI23" i="2"/>
  <c r="K40" i="13"/>
  <c r="O25" i="12"/>
  <c r="O32" i="12" s="1"/>
  <c r="BG22" i="2"/>
  <c r="S14" i="13"/>
  <c r="BI11" i="5"/>
  <c r="W12" i="13"/>
  <c r="BK9" i="5"/>
  <c r="AE11" i="13"/>
  <c r="BO8" i="5"/>
  <c r="AC16" i="13"/>
  <c r="BO13" i="5" s="1"/>
  <c r="Q7" i="13"/>
  <c r="O10" i="13"/>
  <c r="M25" i="13"/>
  <c r="K41" i="13"/>
  <c r="K42" i="13"/>
  <c r="K30" i="13"/>
  <c r="S17" i="13"/>
  <c r="BJ14" i="5" s="1"/>
  <c r="K39" i="13"/>
  <c r="O6" i="13"/>
  <c r="BH3" i="5" s="1"/>
  <c r="M24" i="13"/>
  <c r="M22" i="13"/>
  <c r="M41" i="13" s="1"/>
  <c r="I32" i="13"/>
  <c r="K28" i="13"/>
  <c r="Q7" i="12"/>
  <c r="M28" i="12"/>
  <c r="M30" i="12"/>
  <c r="O5" i="12"/>
  <c r="BH2" i="2" s="1"/>
  <c r="W22" i="12"/>
  <c r="BL19" i="2" s="1"/>
  <c r="K35" i="12"/>
  <c r="K34" i="12"/>
  <c r="K48" i="12"/>
  <c r="O6" i="12"/>
  <c r="BH3" i="2" s="1"/>
  <c r="AA21" i="12"/>
  <c r="BN18" i="2" s="1"/>
  <c r="Q8" i="12"/>
  <c r="S9" i="12"/>
  <c r="BJ6" i="2" s="1"/>
  <c r="K47" i="12"/>
  <c r="K46" i="12"/>
  <c r="K34" i="2" l="1"/>
  <c r="J34" i="2"/>
  <c r="G34" i="2"/>
  <c r="H34" i="2"/>
  <c r="I34" i="2"/>
  <c r="K38" i="2"/>
  <c r="G38" i="2"/>
  <c r="J38" i="2"/>
  <c r="H38" i="2"/>
  <c r="I38" i="2"/>
  <c r="L27" i="2"/>
  <c r="L30" i="2"/>
  <c r="O40" i="12"/>
  <c r="Y23" i="12"/>
  <c r="BL20" i="2"/>
  <c r="O42" i="12"/>
  <c r="O41" i="12"/>
  <c r="BI4" i="5"/>
  <c r="BI5" i="2"/>
  <c r="Q43" i="12"/>
  <c r="BI4" i="2"/>
  <c r="BH2" i="5"/>
  <c r="Q5" i="13"/>
  <c r="O35" i="13"/>
  <c r="BH7" i="5"/>
  <c r="O34" i="13"/>
  <c r="K38" i="12"/>
  <c r="M35" i="12"/>
  <c r="M39" i="13"/>
  <c r="BC20" i="12"/>
  <c r="CB17" i="2" s="1"/>
  <c r="CA17" i="2"/>
  <c r="AI12" i="12"/>
  <c r="BQ9" i="2"/>
  <c r="U14" i="13"/>
  <c r="BJ11" i="5"/>
  <c r="AE21" i="13"/>
  <c r="BO19" i="5"/>
  <c r="AC27" i="12"/>
  <c r="BN24" i="2"/>
  <c r="K50" i="12"/>
  <c r="M40" i="13"/>
  <c r="S13" i="13"/>
  <c r="BI10" i="5"/>
  <c r="AU16" i="12"/>
  <c r="BW13" i="2"/>
  <c r="U19" i="12"/>
  <c r="BJ16" i="2"/>
  <c r="S20" i="13"/>
  <c r="BI18" i="5"/>
  <c r="U26" i="12"/>
  <c r="BJ23" i="2"/>
  <c r="Q14" i="12"/>
  <c r="Q40" i="12" s="1"/>
  <c r="BH11" i="2"/>
  <c r="O31" i="12"/>
  <c r="BH5" i="5"/>
  <c r="Q8" i="13"/>
  <c r="Q37" i="13" s="1"/>
  <c r="S18" i="12"/>
  <c r="BI15" i="2"/>
  <c r="S24" i="12"/>
  <c r="BI21" i="2"/>
  <c r="AG15" i="12"/>
  <c r="BP12" i="2"/>
  <c r="Q25" i="12"/>
  <c r="Q32" i="12" s="1"/>
  <c r="BH22" i="2"/>
  <c r="AG11" i="13"/>
  <c r="BP8" i="5"/>
  <c r="BI6" i="5"/>
  <c r="S9" i="13"/>
  <c r="Y12" i="13"/>
  <c r="BL9" i="5"/>
  <c r="AS11" i="12"/>
  <c r="BV8" i="2"/>
  <c r="Q19" i="13"/>
  <c r="Q36" i="13" s="1"/>
  <c r="BH17" i="5"/>
  <c r="O26" i="13"/>
  <c r="BI16" i="5"/>
  <c r="AA17" i="12"/>
  <c r="BM14" i="2"/>
  <c r="W10" i="12"/>
  <c r="BK7" i="2"/>
  <c r="AC13" i="12"/>
  <c r="BN10" i="2"/>
  <c r="S7" i="13"/>
  <c r="U17" i="13"/>
  <c r="BK14" i="5" s="1"/>
  <c r="AE16" i="13"/>
  <c r="BP13" i="5" s="1"/>
  <c r="K32" i="13"/>
  <c r="M28" i="13"/>
  <c r="M29" i="13"/>
  <c r="Q10" i="13"/>
  <c r="O25" i="13"/>
  <c r="Q6" i="13"/>
  <c r="BI3" i="5" s="1"/>
  <c r="O22" i="13"/>
  <c r="O41" i="13" s="1"/>
  <c r="O24" i="13"/>
  <c r="M42" i="13"/>
  <c r="M30" i="13"/>
  <c r="K44" i="13"/>
  <c r="Y22" i="12"/>
  <c r="BM19" i="2" s="1"/>
  <c r="AC21" i="12"/>
  <c r="BO18" i="2" s="1"/>
  <c r="S7" i="12"/>
  <c r="M46" i="12"/>
  <c r="M47" i="12"/>
  <c r="M36" i="12"/>
  <c r="M48" i="12"/>
  <c r="U9" i="12"/>
  <c r="BK6" i="2" s="1"/>
  <c r="O28" i="12"/>
  <c r="O47" i="12" s="1"/>
  <c r="O30" i="12"/>
  <c r="Q5" i="12"/>
  <c r="BI2" i="2" s="1"/>
  <c r="Q6" i="12"/>
  <c r="BI3" i="2" s="1"/>
  <c r="S8" i="12"/>
  <c r="M34" i="12"/>
  <c r="M45" i="12"/>
  <c r="Q35" i="13" l="1"/>
  <c r="H41" i="2"/>
  <c r="BJ4" i="2"/>
  <c r="BJ4" i="5"/>
  <c r="S5" i="13"/>
  <c r="BI2" i="5"/>
  <c r="BI7" i="5"/>
  <c r="Q34" i="13"/>
  <c r="Q41" i="12"/>
  <c r="Q42" i="12"/>
  <c r="AA23" i="12"/>
  <c r="BM20" i="2"/>
  <c r="BJ5" i="2"/>
  <c r="S43" i="12"/>
  <c r="O39" i="13"/>
  <c r="O29" i="13"/>
  <c r="O46" i="12"/>
  <c r="O28" i="13"/>
  <c r="AA12" i="13"/>
  <c r="BM9" i="5"/>
  <c r="BJ16" i="5"/>
  <c r="U24" i="12"/>
  <c r="BJ21" i="2"/>
  <c r="S19" i="13"/>
  <c r="S26" i="13" s="1"/>
  <c r="BI17" i="5"/>
  <c r="Q26" i="13"/>
  <c r="AI11" i="13"/>
  <c r="BQ8" i="5"/>
  <c r="M50" i="12"/>
  <c r="M44" i="13"/>
  <c r="Y10" i="12"/>
  <c r="BL7" i="2"/>
  <c r="U18" i="12"/>
  <c r="BJ15" i="2"/>
  <c r="S14" i="12"/>
  <c r="BI11" i="2"/>
  <c r="Q31" i="12"/>
  <c r="AW16" i="12"/>
  <c r="BX13" i="2"/>
  <c r="AG21" i="13"/>
  <c r="BP19" i="5"/>
  <c r="AI15" i="12"/>
  <c r="BQ12" i="2"/>
  <c r="BJ6" i="5"/>
  <c r="U9" i="13"/>
  <c r="W19" i="12"/>
  <c r="BK16" i="2"/>
  <c r="AU11" i="12"/>
  <c r="BW8" i="2"/>
  <c r="S25" i="12"/>
  <c r="S42" i="12" s="1"/>
  <c r="BI22" i="2"/>
  <c r="AE13" i="12"/>
  <c r="BO10" i="2"/>
  <c r="AE27" i="12"/>
  <c r="BO24" i="2"/>
  <c r="M38" i="12"/>
  <c r="O45" i="12"/>
  <c r="AC17" i="12"/>
  <c r="BN14" i="2"/>
  <c r="W26" i="12"/>
  <c r="BK23" i="2"/>
  <c r="U13" i="13"/>
  <c r="BJ10" i="5"/>
  <c r="W14" i="13"/>
  <c r="BK11" i="5"/>
  <c r="BI5" i="5"/>
  <c r="S8" i="13"/>
  <c r="S37" i="13" s="1"/>
  <c r="U20" i="13"/>
  <c r="BJ18" i="5"/>
  <c r="AK12" i="12"/>
  <c r="BR9" i="2"/>
  <c r="AG16" i="13"/>
  <c r="BQ13" i="5" s="1"/>
  <c r="S10" i="13"/>
  <c r="Q25" i="13"/>
  <c r="W17" i="13"/>
  <c r="BL14" i="5" s="1"/>
  <c r="O40" i="13"/>
  <c r="M32" i="13"/>
  <c r="U7" i="13"/>
  <c r="S6" i="13"/>
  <c r="BJ3" i="5" s="1"/>
  <c r="Q24" i="13"/>
  <c r="Q22" i="13"/>
  <c r="O42" i="13"/>
  <c r="O30" i="13"/>
  <c r="O36" i="12"/>
  <c r="O35" i="12"/>
  <c r="AA22" i="12"/>
  <c r="BN19" i="2" s="1"/>
  <c r="O48" i="12"/>
  <c r="O34" i="12"/>
  <c r="Q28" i="12"/>
  <c r="S5" i="12"/>
  <c r="BJ2" i="2" s="1"/>
  <c r="Q30" i="12"/>
  <c r="AE21" i="12"/>
  <c r="BP18" i="2" s="1"/>
  <c r="S6" i="12"/>
  <c r="BJ3" i="2" s="1"/>
  <c r="U8" i="12"/>
  <c r="W9" i="12"/>
  <c r="BL6" i="2" s="1"/>
  <c r="U7" i="12"/>
  <c r="Q47" i="12" l="1"/>
  <c r="BJ7" i="5"/>
  <c r="S34" i="13"/>
  <c r="S40" i="12"/>
  <c r="BK4" i="2"/>
  <c r="S41" i="12"/>
  <c r="BJ2" i="5"/>
  <c r="U5" i="13"/>
  <c r="AC23" i="12"/>
  <c r="BN20" i="2"/>
  <c r="BK5" i="2"/>
  <c r="U43" i="12"/>
  <c r="BK4" i="5"/>
  <c r="S36" i="13"/>
  <c r="S35" i="13"/>
  <c r="O44" i="13"/>
  <c r="Q28" i="13"/>
  <c r="O32" i="13"/>
  <c r="O50" i="12"/>
  <c r="S32" i="12"/>
  <c r="W20" i="13"/>
  <c r="BK18" i="5"/>
  <c r="AG27" i="12"/>
  <c r="BP24" i="2"/>
  <c r="AW11" i="12"/>
  <c r="BX8" i="2"/>
  <c r="AI21" i="13"/>
  <c r="BQ19" i="5"/>
  <c r="AC12" i="13"/>
  <c r="BN9" i="5"/>
  <c r="Q39" i="13"/>
  <c r="Y26" i="12"/>
  <c r="BL23" i="2"/>
  <c r="AA10" i="12"/>
  <c r="BM7" i="2"/>
  <c r="U19" i="13"/>
  <c r="U36" i="13" s="1"/>
  <c r="BJ17" i="5"/>
  <c r="Y19" i="12"/>
  <c r="BL16" i="2"/>
  <c r="AY16" i="12"/>
  <c r="BY13" i="2"/>
  <c r="AE17" i="12"/>
  <c r="BO14" i="2"/>
  <c r="BK6" i="5"/>
  <c r="W9" i="13"/>
  <c r="BJ5" i="5"/>
  <c r="U8" i="13"/>
  <c r="U37" i="13" s="1"/>
  <c r="AG13" i="12"/>
  <c r="BP10" i="2"/>
  <c r="W24" i="12"/>
  <c r="BK21" i="2"/>
  <c r="Y14" i="13"/>
  <c r="BL11" i="5"/>
  <c r="AM12" i="12"/>
  <c r="BS9" i="2"/>
  <c r="U25" i="12"/>
  <c r="U42" i="12" s="1"/>
  <c r="BJ22" i="2"/>
  <c r="AK15" i="12"/>
  <c r="BR12" i="2"/>
  <c r="AK11" i="13"/>
  <c r="BS8" i="5" s="1"/>
  <c r="BR8" i="5"/>
  <c r="BK16" i="5"/>
  <c r="U14" i="12"/>
  <c r="BJ11" i="2"/>
  <c r="S31" i="12"/>
  <c r="W13" i="13"/>
  <c r="BK10" i="5"/>
  <c r="W18" i="12"/>
  <c r="BK15" i="2"/>
  <c r="W7" i="13"/>
  <c r="U6" i="13"/>
  <c r="BK3" i="5" s="1"/>
  <c r="S22" i="13"/>
  <c r="S24" i="13"/>
  <c r="Y17" i="13"/>
  <c r="BM14" i="5" s="1"/>
  <c r="AI16" i="13"/>
  <c r="BR13" i="5" s="1"/>
  <c r="Q29" i="13"/>
  <c r="Q40" i="13"/>
  <c r="Q42" i="13"/>
  <c r="Q30" i="13"/>
  <c r="U10" i="13"/>
  <c r="S25" i="13"/>
  <c r="Q41" i="13"/>
  <c r="U6" i="12"/>
  <c r="BK3" i="2" s="1"/>
  <c r="Q48" i="12"/>
  <c r="Q46" i="12"/>
  <c r="O38" i="12"/>
  <c r="Q45" i="12"/>
  <c r="W8" i="12"/>
  <c r="Q36" i="12"/>
  <c r="Q35" i="12"/>
  <c r="S28" i="12"/>
  <c r="S47" i="12" s="1"/>
  <c r="S30" i="12"/>
  <c r="U5" i="12"/>
  <c r="BK2" i="2" s="1"/>
  <c r="AC22" i="12"/>
  <c r="BO19" i="2" s="1"/>
  <c r="Y9" i="12"/>
  <c r="BM6" i="2" s="1"/>
  <c r="W7" i="12"/>
  <c r="AG21" i="12"/>
  <c r="BQ18" i="2" s="1"/>
  <c r="Q34" i="12"/>
  <c r="S41" i="13" l="1"/>
  <c r="BL4" i="2"/>
  <c r="BL5" i="2"/>
  <c r="W43" i="12"/>
  <c r="BK7" i="5"/>
  <c r="U34" i="13"/>
  <c r="U35" i="13"/>
  <c r="U40" i="12"/>
  <c r="U41" i="12"/>
  <c r="AE23" i="12"/>
  <c r="BO20" i="2"/>
  <c r="BL4" i="5"/>
  <c r="W35" i="13"/>
  <c r="W5" i="13"/>
  <c r="BK2" i="5"/>
  <c r="S39" i="13"/>
  <c r="S34" i="12"/>
  <c r="Q32" i="13"/>
  <c r="Y24" i="12"/>
  <c r="BL21" i="2"/>
  <c r="AE12" i="13"/>
  <c r="BO9" i="5"/>
  <c r="Y20" i="13"/>
  <c r="BL18" i="5"/>
  <c r="W14" i="12"/>
  <c r="BK11" i="2"/>
  <c r="U31" i="12"/>
  <c r="W25" i="12"/>
  <c r="W42" i="12" s="1"/>
  <c r="BK22" i="2"/>
  <c r="W19" i="13"/>
  <c r="W36" i="13" s="1"/>
  <c r="BK17" i="5"/>
  <c r="U26" i="13"/>
  <c r="AI13" i="12"/>
  <c r="BQ10" i="2"/>
  <c r="AK21" i="13"/>
  <c r="BS19" i="5" s="1"/>
  <c r="BR19" i="5"/>
  <c r="BL16" i="5"/>
  <c r="AO12" i="12"/>
  <c r="BT9" i="2"/>
  <c r="BK5" i="5"/>
  <c r="W8" i="13"/>
  <c r="W37" i="13" s="1"/>
  <c r="AG17" i="12"/>
  <c r="BP14" i="2"/>
  <c r="AC10" i="12"/>
  <c r="BN7" i="2"/>
  <c r="Y18" i="12"/>
  <c r="BL15" i="2"/>
  <c r="AY11" i="12"/>
  <c r="BY8" i="2"/>
  <c r="Q44" i="13"/>
  <c r="AA14" i="13"/>
  <c r="BM11" i="5"/>
  <c r="BA16" i="12"/>
  <c r="BZ13" i="2"/>
  <c r="AA26" i="12"/>
  <c r="BM23" i="2"/>
  <c r="Y13" i="13"/>
  <c r="BL10" i="5"/>
  <c r="U32" i="12"/>
  <c r="BL6" i="5"/>
  <c r="Y9" i="13"/>
  <c r="AI27" i="12"/>
  <c r="BQ24" i="2"/>
  <c r="Q38" i="12"/>
  <c r="Q50" i="12"/>
  <c r="S29" i="13"/>
  <c r="AM15" i="12"/>
  <c r="BS12" i="2"/>
  <c r="AA19" i="12"/>
  <c r="BM16" i="2"/>
  <c r="AK16" i="13"/>
  <c r="BS13" i="5" s="1"/>
  <c r="Y7" i="13"/>
  <c r="W10" i="13"/>
  <c r="U25" i="13"/>
  <c r="W6" i="13"/>
  <c r="BL3" i="5" s="1"/>
  <c r="U22" i="13"/>
  <c r="U41" i="13" s="1"/>
  <c r="U24" i="13"/>
  <c r="S40" i="13"/>
  <c r="S30" i="13"/>
  <c r="S42" i="13"/>
  <c r="S28" i="13"/>
  <c r="AA17" i="13"/>
  <c r="BN14" i="5" s="1"/>
  <c r="AI21" i="12"/>
  <c r="BR18" i="2" s="1"/>
  <c r="W5" i="12"/>
  <c r="BL2" i="2" s="1"/>
  <c r="U28" i="12"/>
  <c r="U47" i="12" s="1"/>
  <c r="U30" i="12"/>
  <c r="AE22" i="12"/>
  <c r="BP19" i="2" s="1"/>
  <c r="S46" i="12"/>
  <c r="Y8" i="12"/>
  <c r="W6" i="12"/>
  <c r="BL3" i="2" s="1"/>
  <c r="AA9" i="12"/>
  <c r="BN6" i="2" s="1"/>
  <c r="Y7" i="12"/>
  <c r="S45" i="12"/>
  <c r="S36" i="12"/>
  <c r="S35" i="12"/>
  <c r="S48" i="12"/>
  <c r="BM4" i="5" l="1"/>
  <c r="W40" i="12"/>
  <c r="AG23" i="12"/>
  <c r="BP20" i="2"/>
  <c r="BL7" i="5"/>
  <c r="W34" i="13"/>
  <c r="BM4" i="2"/>
  <c r="W41" i="12"/>
  <c r="BM5" i="2"/>
  <c r="Y43" i="12"/>
  <c r="BL2" i="5"/>
  <c r="Y5" i="13"/>
  <c r="U39" i="13"/>
  <c r="AK13" i="12"/>
  <c r="BR10" i="2"/>
  <c r="U45" i="12"/>
  <c r="AK27" i="12"/>
  <c r="BR24" i="2"/>
  <c r="AA18" i="12"/>
  <c r="BM15" i="2"/>
  <c r="AA24" i="12"/>
  <c r="BM21" i="2"/>
  <c r="U29" i="13"/>
  <c r="AC19" i="12"/>
  <c r="BN16" i="2"/>
  <c r="BM6" i="5"/>
  <c r="AA9" i="13"/>
  <c r="BC16" i="12"/>
  <c r="CB13" i="2" s="1"/>
  <c r="CA13" i="2"/>
  <c r="AQ12" i="12"/>
  <c r="BU9" i="2"/>
  <c r="AA20" i="13"/>
  <c r="BM18" i="5"/>
  <c r="U48" i="12"/>
  <c r="AE10" i="12"/>
  <c r="BO7" i="2"/>
  <c r="AI17" i="12"/>
  <c r="BQ14" i="2"/>
  <c r="Y25" i="12"/>
  <c r="Y42" i="12" s="1"/>
  <c r="BL22" i="2"/>
  <c r="AC26" i="12"/>
  <c r="BN23" i="2"/>
  <c r="S44" i="13"/>
  <c r="AO15" i="12"/>
  <c r="BT12" i="2"/>
  <c r="AC14" i="13"/>
  <c r="BN11" i="5"/>
  <c r="AG12" i="13"/>
  <c r="BP9" i="5"/>
  <c r="S32" i="13"/>
  <c r="U40" i="13"/>
  <c r="AA13" i="13"/>
  <c r="BM10" i="5"/>
  <c r="Y14" i="12"/>
  <c r="Y40" i="12" s="1"/>
  <c r="BL11" i="2"/>
  <c r="W31" i="12"/>
  <c r="Y19" i="13"/>
  <c r="Y36" i="13" s="1"/>
  <c r="BL17" i="5"/>
  <c r="W26" i="13"/>
  <c r="BM16" i="5"/>
  <c r="S38" i="12"/>
  <c r="U46" i="12"/>
  <c r="U34" i="12"/>
  <c r="BA11" i="12"/>
  <c r="BZ8" i="2"/>
  <c r="BL5" i="5"/>
  <c r="Y8" i="13"/>
  <c r="Y37" i="13" s="1"/>
  <c r="W32" i="12"/>
  <c r="Y6" i="13"/>
  <c r="BM3" i="5" s="1"/>
  <c r="W22" i="13"/>
  <c r="W41" i="13" s="1"/>
  <c r="W24" i="13"/>
  <c r="U30" i="13"/>
  <c r="U42" i="13"/>
  <c r="AA7" i="13"/>
  <c r="U28" i="13"/>
  <c r="AC17" i="13"/>
  <c r="BO14" i="5" s="1"/>
  <c r="Y10" i="13"/>
  <c r="W25" i="13"/>
  <c r="AK21" i="12"/>
  <c r="BS18" i="2" s="1"/>
  <c r="AA7" i="12"/>
  <c r="Y5" i="12"/>
  <c r="BM2" i="2" s="1"/>
  <c r="W30" i="12"/>
  <c r="W28" i="12"/>
  <c r="AA8" i="12"/>
  <c r="U36" i="12"/>
  <c r="U35" i="12"/>
  <c r="AC9" i="12"/>
  <c r="BO6" i="2" s="1"/>
  <c r="Y6" i="12"/>
  <c r="BM3" i="2" s="1"/>
  <c r="AG22" i="12"/>
  <c r="BQ19" i="2" s="1"/>
  <c r="S50" i="12"/>
  <c r="AI23" i="12" l="1"/>
  <c r="BQ20" i="2"/>
  <c r="BN4" i="2"/>
  <c r="BM7" i="5"/>
  <c r="Y34" i="13"/>
  <c r="BN5" i="2"/>
  <c r="AA43" i="12"/>
  <c r="Y41" i="12"/>
  <c r="BN4" i="5"/>
  <c r="Y35" i="13"/>
  <c r="BM2" i="5"/>
  <c r="AA5" i="13"/>
  <c r="U50" i="12"/>
  <c r="U38" i="12"/>
  <c r="W46" i="12"/>
  <c r="AK17" i="12"/>
  <c r="BR14" i="2"/>
  <c r="AM13" i="12"/>
  <c r="BS10" i="2"/>
  <c r="AC24" i="12"/>
  <c r="BN21" i="2"/>
  <c r="W39" i="13"/>
  <c r="W40" i="13"/>
  <c r="AA19" i="13"/>
  <c r="AA36" i="13" s="1"/>
  <c r="BM17" i="5"/>
  <c r="Y26" i="13"/>
  <c r="AE26" i="12"/>
  <c r="BO23" i="2"/>
  <c r="W45" i="12"/>
  <c r="W29" i="13"/>
  <c r="U44" i="13"/>
  <c r="AI12" i="13"/>
  <c r="BQ9" i="5"/>
  <c r="AC18" i="12"/>
  <c r="BN15" i="2"/>
  <c r="BC11" i="12"/>
  <c r="CB8" i="2" s="1"/>
  <c r="CA8" i="2"/>
  <c r="AG10" i="12"/>
  <c r="BP7" i="2"/>
  <c r="BN6" i="5"/>
  <c r="AC9" i="13"/>
  <c r="W34" i="12"/>
  <c r="AA14" i="12"/>
  <c r="BM11" i="2"/>
  <c r="Y31" i="12"/>
  <c r="AE19" i="12"/>
  <c r="BO16" i="2"/>
  <c r="BM5" i="5"/>
  <c r="AA8" i="13"/>
  <c r="AA37" i="13" s="1"/>
  <c r="AA25" i="12"/>
  <c r="AA32" i="12" s="1"/>
  <c r="BM22" i="2"/>
  <c r="AE14" i="13"/>
  <c r="BO11" i="5"/>
  <c r="AC20" i="13"/>
  <c r="BN18" i="5"/>
  <c r="AM27" i="12"/>
  <c r="BS24" i="2"/>
  <c r="W28" i="13"/>
  <c r="BN16" i="5"/>
  <c r="AC13" i="13"/>
  <c r="BN10" i="5"/>
  <c r="AQ15" i="12"/>
  <c r="BU12" i="2"/>
  <c r="AS12" i="12"/>
  <c r="BV9" i="2"/>
  <c r="Y32" i="12"/>
  <c r="AA10" i="13"/>
  <c r="Y25" i="13"/>
  <c r="AC7" i="13"/>
  <c r="U32" i="13"/>
  <c r="AA6" i="13"/>
  <c r="BN3" i="5" s="1"/>
  <c r="Y22" i="13"/>
  <c r="Y41" i="13" s="1"/>
  <c r="Y24" i="13"/>
  <c r="AE17" i="13"/>
  <c r="BP14" i="5" s="1"/>
  <c r="W30" i="13"/>
  <c r="W42" i="13"/>
  <c r="AE9" i="12"/>
  <c r="BP6" i="2" s="1"/>
  <c r="AM21" i="12"/>
  <c r="BT18" i="2" s="1"/>
  <c r="W36" i="12"/>
  <c r="W35" i="12"/>
  <c r="AI22" i="12"/>
  <c r="BR19" i="2" s="1"/>
  <c r="AC8" i="12"/>
  <c r="AC7" i="12"/>
  <c r="Y30" i="12"/>
  <c r="AA5" i="12"/>
  <c r="BN2" i="2" s="1"/>
  <c r="Y28" i="12"/>
  <c r="Y47" i="12" s="1"/>
  <c r="AA6" i="12"/>
  <c r="BN3" i="2" s="1"/>
  <c r="W47" i="12"/>
  <c r="W48" i="12"/>
  <c r="AA41" i="12" l="1"/>
  <c r="BO4" i="2"/>
  <c r="AC42" i="12"/>
  <c r="BN7" i="5"/>
  <c r="AA34" i="13"/>
  <c r="AA42" i="12"/>
  <c r="AA40" i="12"/>
  <c r="BO5" i="2"/>
  <c r="AC43" i="12"/>
  <c r="BN2" i="5"/>
  <c r="AC5" i="13"/>
  <c r="BO4" i="5"/>
  <c r="AA35" i="13"/>
  <c r="AK23" i="12"/>
  <c r="BR20" i="2"/>
  <c r="Y40" i="13"/>
  <c r="W32" i="13"/>
  <c r="W44" i="13"/>
  <c r="W38" i="12"/>
  <c r="AC14" i="12"/>
  <c r="BN11" i="2"/>
  <c r="AA31" i="12"/>
  <c r="BO16" i="5"/>
  <c r="AC25" i="12"/>
  <c r="AC32" i="12" s="1"/>
  <c r="BN22" i="2"/>
  <c r="AU12" i="12"/>
  <c r="BW9" i="2"/>
  <c r="AE18" i="12"/>
  <c r="BO15" i="2"/>
  <c r="AO27" i="12"/>
  <c r="BT24" i="2"/>
  <c r="BN5" i="5"/>
  <c r="AC8" i="13"/>
  <c r="AC37" i="13" s="1"/>
  <c r="BO6" i="5"/>
  <c r="AE9" i="13"/>
  <c r="AG26" i="12"/>
  <c r="BP23" i="2"/>
  <c r="AE24" i="12"/>
  <c r="BO21" i="2"/>
  <c r="AS15" i="12"/>
  <c r="BV12" i="2"/>
  <c r="AE20" i="13"/>
  <c r="BO18" i="5"/>
  <c r="AO13" i="12"/>
  <c r="BT10" i="2"/>
  <c r="W50" i="12"/>
  <c r="Y45" i="12"/>
  <c r="Y29" i="13"/>
  <c r="AE13" i="13"/>
  <c r="BO10" i="5"/>
  <c r="AG19" i="12"/>
  <c r="BP16" i="2"/>
  <c r="AI10" i="12"/>
  <c r="BQ7" i="2"/>
  <c r="AK12" i="13"/>
  <c r="BS9" i="5" s="1"/>
  <c r="BR9" i="5"/>
  <c r="AC19" i="13"/>
  <c r="AC36" i="13" s="1"/>
  <c r="BN17" i="5"/>
  <c r="AA26" i="13"/>
  <c r="AG14" i="13"/>
  <c r="BP11" i="5"/>
  <c r="AM17" i="12"/>
  <c r="BS14" i="2"/>
  <c r="AC10" i="13"/>
  <c r="AA25" i="13"/>
  <c r="Y39" i="13"/>
  <c r="Y28" i="13"/>
  <c r="AG17" i="13"/>
  <c r="BQ14" i="5" s="1"/>
  <c r="AE7" i="13"/>
  <c r="Y30" i="13"/>
  <c r="Y42" i="13"/>
  <c r="AC6" i="13"/>
  <c r="BO3" i="5" s="1"/>
  <c r="AA24" i="13"/>
  <c r="AA22" i="13"/>
  <c r="AA41" i="13" s="1"/>
  <c r="AK22" i="12"/>
  <c r="BS19" i="2" s="1"/>
  <c r="AG9" i="12"/>
  <c r="BQ6" i="2" s="1"/>
  <c r="AE8" i="12"/>
  <c r="AO21" i="12"/>
  <c r="BU18" i="2" s="1"/>
  <c r="AE7" i="12"/>
  <c r="Y36" i="12"/>
  <c r="Y35" i="12"/>
  <c r="Y46" i="12"/>
  <c r="AC6" i="12"/>
  <c r="BO3" i="2" s="1"/>
  <c r="Y48" i="12"/>
  <c r="Y34" i="12"/>
  <c r="AA28" i="12"/>
  <c r="AA30" i="12"/>
  <c r="AC5" i="12"/>
  <c r="BO2" i="2" s="1"/>
  <c r="AC41" i="12" l="1"/>
  <c r="BP4" i="2"/>
  <c r="BO7" i="5"/>
  <c r="AC34" i="13"/>
  <c r="AE5" i="13"/>
  <c r="BO2" i="5"/>
  <c r="BP5" i="2"/>
  <c r="AE43" i="12"/>
  <c r="BP4" i="5"/>
  <c r="AM23" i="12"/>
  <c r="BS20" i="2"/>
  <c r="AC35" i="13"/>
  <c r="AC40" i="12"/>
  <c r="AA28" i="13"/>
  <c r="Y50" i="12"/>
  <c r="AA40" i="13"/>
  <c r="AE14" i="12"/>
  <c r="BO11" i="2"/>
  <c r="AC31" i="12"/>
  <c r="AO17" i="12"/>
  <c r="BT14" i="2"/>
  <c r="BO5" i="5"/>
  <c r="AE8" i="13"/>
  <c r="AE37" i="13" s="1"/>
  <c r="AW12" i="12"/>
  <c r="BX9" i="2"/>
  <c r="AG18" i="12"/>
  <c r="BP15" i="2"/>
  <c r="AG24" i="12"/>
  <c r="BP21" i="2"/>
  <c r="AI14" i="13"/>
  <c r="BQ11" i="5"/>
  <c r="AQ13" i="12"/>
  <c r="BU10" i="2"/>
  <c r="AE25" i="12"/>
  <c r="AE32" i="12" s="1"/>
  <c r="BO22" i="2"/>
  <c r="AU15" i="12"/>
  <c r="BW12" i="2"/>
  <c r="AI19" i="12"/>
  <c r="BQ16" i="2"/>
  <c r="AI26" i="12"/>
  <c r="BQ23" i="2"/>
  <c r="BP6" i="5"/>
  <c r="AG9" i="13"/>
  <c r="AK10" i="12"/>
  <c r="BR7" i="2"/>
  <c r="AA29" i="13"/>
  <c r="AG20" i="13"/>
  <c r="BP18" i="5"/>
  <c r="AQ27" i="12"/>
  <c r="BU24" i="2"/>
  <c r="BP16" i="5"/>
  <c r="AA39" i="13"/>
  <c r="AE19" i="13"/>
  <c r="AE36" i="13" s="1"/>
  <c r="BO17" i="5"/>
  <c r="AC26" i="13"/>
  <c r="AG13" i="13"/>
  <c r="BP10" i="5"/>
  <c r="AE10" i="13"/>
  <c r="AC25" i="13"/>
  <c r="Y32" i="13"/>
  <c r="Y44" i="13"/>
  <c r="AE6" i="13"/>
  <c r="BP3" i="5" s="1"/>
  <c r="AC22" i="13"/>
  <c r="AC24" i="13"/>
  <c r="AI17" i="13"/>
  <c r="BR14" i="5" s="1"/>
  <c r="AA30" i="13"/>
  <c r="AA42" i="13"/>
  <c r="AG7" i="13"/>
  <c r="AM22" i="12"/>
  <c r="BT19" i="2" s="1"/>
  <c r="AE6" i="12"/>
  <c r="BP3" i="2" s="1"/>
  <c r="AI9" i="12"/>
  <c r="BR6" i="2" s="1"/>
  <c r="AA36" i="12"/>
  <c r="AA35" i="12"/>
  <c r="AQ21" i="12"/>
  <c r="BV18" i="2" s="1"/>
  <c r="AG7" i="12"/>
  <c r="AA34" i="12"/>
  <c r="AA47" i="12"/>
  <c r="AA46" i="12"/>
  <c r="Y38" i="12"/>
  <c r="AC28" i="12"/>
  <c r="AC47" i="12" s="1"/>
  <c r="AC30" i="12"/>
  <c r="AE5" i="12"/>
  <c r="BP2" i="2" s="1"/>
  <c r="AG8" i="12"/>
  <c r="AA48" i="12"/>
  <c r="AA45" i="12"/>
  <c r="AE40" i="12" l="1"/>
  <c r="AO23" i="12"/>
  <c r="BT20" i="2"/>
  <c r="AG5" i="13"/>
  <c r="BP2" i="5"/>
  <c r="BQ4" i="5"/>
  <c r="AE42" i="12"/>
  <c r="BQ5" i="2"/>
  <c r="AG43" i="12"/>
  <c r="BQ4" i="2"/>
  <c r="BP7" i="5"/>
  <c r="AE34" i="13"/>
  <c r="AE35" i="13"/>
  <c r="AE41" i="12"/>
  <c r="AA44" i="13"/>
  <c r="AC46" i="12"/>
  <c r="AC45" i="12"/>
  <c r="AC40" i="13"/>
  <c r="AC39" i="13"/>
  <c r="AA32" i="13"/>
  <c r="AK19" i="12"/>
  <c r="BR16" i="2"/>
  <c r="AK14" i="13"/>
  <c r="BS11" i="5" s="1"/>
  <c r="BR11" i="5"/>
  <c r="AM10" i="12"/>
  <c r="BS7" i="2"/>
  <c r="AW15" i="12"/>
  <c r="BX12" i="2"/>
  <c r="BQ16" i="5"/>
  <c r="AI13" i="13"/>
  <c r="BQ10" i="5"/>
  <c r="AS27" i="12"/>
  <c r="BV24" i="2"/>
  <c r="BQ6" i="5"/>
  <c r="AI9" i="13"/>
  <c r="AI24" i="12"/>
  <c r="BQ21" i="2"/>
  <c r="AA38" i="12"/>
  <c r="AG25" i="12"/>
  <c r="AG42" i="12" s="1"/>
  <c r="BP22" i="2"/>
  <c r="AQ17" i="12"/>
  <c r="BU14" i="2"/>
  <c r="BP5" i="5"/>
  <c r="AG8" i="13"/>
  <c r="AG37" i="13" s="1"/>
  <c r="AI18" i="12"/>
  <c r="BQ15" i="2"/>
  <c r="AG19" i="13"/>
  <c r="AG26" i="13" s="1"/>
  <c r="BP17" i="5"/>
  <c r="AE26" i="13"/>
  <c r="AK26" i="12"/>
  <c r="BR23" i="2"/>
  <c r="AS13" i="12"/>
  <c r="BV10" i="2"/>
  <c r="AI20" i="13"/>
  <c r="BQ18" i="5"/>
  <c r="AY12" i="12"/>
  <c r="BY9" i="2"/>
  <c r="AG14" i="12"/>
  <c r="BP11" i="2"/>
  <c r="AE31" i="12"/>
  <c r="AG6" i="13"/>
  <c r="BQ3" i="5" s="1"/>
  <c r="AE22" i="13"/>
  <c r="AE24" i="13"/>
  <c r="AG10" i="13"/>
  <c r="AE25" i="13"/>
  <c r="AC42" i="13"/>
  <c r="AC30" i="13"/>
  <c r="AC29" i="13"/>
  <c r="AC28" i="13"/>
  <c r="AK17" i="13"/>
  <c r="AC41" i="13"/>
  <c r="AI7" i="13"/>
  <c r="AI8" i="12"/>
  <c r="AO22" i="12"/>
  <c r="BU19" i="2" s="1"/>
  <c r="AS21" i="12"/>
  <c r="BW18" i="2" s="1"/>
  <c r="AI7" i="12"/>
  <c r="AG6" i="12"/>
  <c r="BQ3" i="2" s="1"/>
  <c r="AA50" i="12"/>
  <c r="AK9" i="12"/>
  <c r="BS6" i="2" s="1"/>
  <c r="AC36" i="12"/>
  <c r="AC35" i="12"/>
  <c r="AC34" i="12"/>
  <c r="AE28" i="12"/>
  <c r="AE48" i="12" s="1"/>
  <c r="AE30" i="12"/>
  <c r="AG5" i="12"/>
  <c r="BQ2" i="2" s="1"/>
  <c r="AC48" i="12"/>
  <c r="BR4" i="2" l="1"/>
  <c r="AG35" i="13"/>
  <c r="AQ23" i="12"/>
  <c r="BU20" i="2"/>
  <c r="BR5" i="2"/>
  <c r="AI43" i="12"/>
  <c r="BR4" i="5"/>
  <c r="BQ7" i="5"/>
  <c r="AG34" i="13"/>
  <c r="BQ2" i="5"/>
  <c r="AI5" i="13"/>
  <c r="AG40" i="12"/>
  <c r="AG36" i="13"/>
  <c r="AG41" i="12"/>
  <c r="AC50" i="12"/>
  <c r="AE40" i="13"/>
  <c r="AC44" i="13"/>
  <c r="AK20" i="13"/>
  <c r="BS18" i="5" s="1"/>
  <c r="BR18" i="5"/>
  <c r="AI19" i="13"/>
  <c r="AI36" i="13" s="1"/>
  <c r="BQ17" i="5"/>
  <c r="BR6" i="5"/>
  <c r="AK9" i="13"/>
  <c r="BS6" i="5" s="1"/>
  <c r="AI25" i="12"/>
  <c r="AI32" i="12" s="1"/>
  <c r="BQ22" i="2"/>
  <c r="AY15" i="12"/>
  <c r="BY12" i="2"/>
  <c r="AK18" i="12"/>
  <c r="BR15" i="2"/>
  <c r="AU13" i="12"/>
  <c r="BW10" i="2"/>
  <c r="BQ5" i="5"/>
  <c r="AI8" i="13"/>
  <c r="AI37" i="13" s="1"/>
  <c r="AU27" i="12"/>
  <c r="BW24" i="2"/>
  <c r="AO10" i="12"/>
  <c r="BT7" i="2"/>
  <c r="AI14" i="12"/>
  <c r="AI40" i="12" s="1"/>
  <c r="BQ11" i="2"/>
  <c r="AG31" i="12"/>
  <c r="BS14" i="5"/>
  <c r="AM26" i="12"/>
  <c r="BS23" i="2"/>
  <c r="AG32" i="12"/>
  <c r="AK13" i="13"/>
  <c r="BR10" i="5"/>
  <c r="AE45" i="12"/>
  <c r="BA12" i="12"/>
  <c r="BZ9" i="2"/>
  <c r="AE46" i="12"/>
  <c r="AS17" i="12"/>
  <c r="BV14" i="2"/>
  <c r="AK24" i="12"/>
  <c r="BR21" i="2"/>
  <c r="BS16" i="5"/>
  <c r="BR16" i="5"/>
  <c r="AM19" i="12"/>
  <c r="BS16" i="2"/>
  <c r="AI6" i="13"/>
  <c r="BR3" i="5" s="1"/>
  <c r="AG22" i="13"/>
  <c r="AG24" i="13"/>
  <c r="AE42" i="13"/>
  <c r="AE30" i="13"/>
  <c r="AC32" i="13"/>
  <c r="AE28" i="13"/>
  <c r="AI10" i="13"/>
  <c r="AG25" i="13"/>
  <c r="AK7" i="13"/>
  <c r="AE39" i="13"/>
  <c r="AE29" i="13"/>
  <c r="AE41" i="13"/>
  <c r="AG28" i="12"/>
  <c r="AG47" i="12" s="1"/>
  <c r="AG30" i="12"/>
  <c r="AI5" i="12"/>
  <c r="BR2" i="2" s="1"/>
  <c r="AK8" i="12"/>
  <c r="AQ22" i="12"/>
  <c r="BV19" i="2" s="1"/>
  <c r="AI6" i="12"/>
  <c r="BR3" i="2" s="1"/>
  <c r="AM9" i="12"/>
  <c r="BT6" i="2" s="1"/>
  <c r="AU21" i="12"/>
  <c r="BX18" i="2" s="1"/>
  <c r="AC38" i="12"/>
  <c r="AE36" i="12"/>
  <c r="AE35" i="12"/>
  <c r="AK7" i="12"/>
  <c r="AE34" i="12"/>
  <c r="AE47" i="12"/>
  <c r="BS4" i="2" l="1"/>
  <c r="BS5" i="2"/>
  <c r="AK43" i="12"/>
  <c r="AI35" i="13"/>
  <c r="BR7" i="5"/>
  <c r="AI34" i="13"/>
  <c r="AK5" i="13"/>
  <c r="BS2" i="5" s="1"/>
  <c r="BR2" i="5"/>
  <c r="AI41" i="12"/>
  <c r="AS23" i="12"/>
  <c r="BV20" i="2"/>
  <c r="BS10" i="5"/>
  <c r="AI42" i="12"/>
  <c r="AE32" i="13"/>
  <c r="AE50" i="12"/>
  <c r="BS4" i="5"/>
  <c r="BR5" i="5"/>
  <c r="AK8" i="13"/>
  <c r="AK37" i="13" s="1"/>
  <c r="AG40" i="13"/>
  <c r="AM24" i="12"/>
  <c r="BS21" i="2"/>
  <c r="AK14" i="12"/>
  <c r="BR11" i="2"/>
  <c r="AI31" i="12"/>
  <c r="AG29" i="13"/>
  <c r="AG45" i="12"/>
  <c r="AW13" i="12"/>
  <c r="BX10" i="2"/>
  <c r="AU17" i="12"/>
  <c r="BW14" i="2"/>
  <c r="AQ10" i="12"/>
  <c r="BU7" i="2"/>
  <c r="AO19" i="12"/>
  <c r="BT16" i="2"/>
  <c r="AO26" i="12"/>
  <c r="BT23" i="2"/>
  <c r="AM18" i="12"/>
  <c r="BS15" i="2"/>
  <c r="AK19" i="13"/>
  <c r="BS17" i="5" s="1"/>
  <c r="BR17" i="5"/>
  <c r="AI26" i="13"/>
  <c r="AK25" i="12"/>
  <c r="AK42" i="12" s="1"/>
  <c r="BR22" i="2"/>
  <c r="AE44" i="13"/>
  <c r="AW27" i="12"/>
  <c r="BX24" i="2"/>
  <c r="AG48" i="12"/>
  <c r="BC12" i="12"/>
  <c r="CA9" i="2"/>
  <c r="BA15" i="12"/>
  <c r="BZ12" i="2"/>
  <c r="AK6" i="13"/>
  <c r="BS3" i="5" s="1"/>
  <c r="AI24" i="13"/>
  <c r="AI22" i="13"/>
  <c r="AG42" i="13"/>
  <c r="AG30" i="13"/>
  <c r="AG39" i="13"/>
  <c r="AG28" i="13"/>
  <c r="AK10" i="13"/>
  <c r="AI25" i="13"/>
  <c r="AG41" i="13"/>
  <c r="AG34" i="12"/>
  <c r="AG36" i="12"/>
  <c r="AG35" i="12"/>
  <c r="AI28" i="12"/>
  <c r="AI48" i="12" s="1"/>
  <c r="AI30" i="12"/>
  <c r="AK5" i="12"/>
  <c r="BS2" i="2" s="1"/>
  <c r="AO9" i="12"/>
  <c r="BU6" i="2" s="1"/>
  <c r="AM8" i="12"/>
  <c r="AK6" i="12"/>
  <c r="BS3" i="2" s="1"/>
  <c r="AM7" i="12"/>
  <c r="AW21" i="12"/>
  <c r="BY18" i="2" s="1"/>
  <c r="AS22" i="12"/>
  <c r="BW19" i="2" s="1"/>
  <c r="AG46" i="12"/>
  <c r="AE38" i="12"/>
  <c r="AK35" i="13" l="1"/>
  <c r="CB9" i="2"/>
  <c r="BS7" i="5"/>
  <c r="AK34" i="13"/>
  <c r="BT4" i="2"/>
  <c r="AK40" i="12"/>
  <c r="AK36" i="13"/>
  <c r="AU23" i="12"/>
  <c r="BW20" i="2"/>
  <c r="BT5" i="2"/>
  <c r="AM43" i="12"/>
  <c r="AK41" i="12"/>
  <c r="AK26" i="13"/>
  <c r="AI39" i="13"/>
  <c r="AG50" i="12"/>
  <c r="AI45" i="12"/>
  <c r="AI47" i="12"/>
  <c r="AI46" i="12"/>
  <c r="AG32" i="13"/>
  <c r="BC15" i="12"/>
  <c r="CB12" i="2" s="1"/>
  <c r="CA12" i="2"/>
  <c r="AG38" i="12"/>
  <c r="AM25" i="12"/>
  <c r="AM32" i="12" s="1"/>
  <c r="BS22" i="2"/>
  <c r="AQ19" i="12"/>
  <c r="BU16" i="2"/>
  <c r="BS5" i="5"/>
  <c r="AY13" i="12"/>
  <c r="BY10" i="2"/>
  <c r="AQ26" i="12"/>
  <c r="BU23" i="2"/>
  <c r="AI28" i="13"/>
  <c r="AS10" i="12"/>
  <c r="BV7" i="2"/>
  <c r="AO24" i="12"/>
  <c r="BT21" i="2"/>
  <c r="AI29" i="13"/>
  <c r="AI40" i="13"/>
  <c r="AM14" i="12"/>
  <c r="AM40" i="12" s="1"/>
  <c r="BS11" i="2"/>
  <c r="AK31" i="12"/>
  <c r="AY27" i="12"/>
  <c r="BY24" i="2"/>
  <c r="AO18" i="12"/>
  <c r="BT15" i="2"/>
  <c r="AW17" i="12"/>
  <c r="BX14" i="2"/>
  <c r="AK32" i="12"/>
  <c r="AK25" i="13"/>
  <c r="AK22" i="13"/>
  <c r="AK24" i="13"/>
  <c r="AI42" i="13"/>
  <c r="AI30" i="13"/>
  <c r="AI41" i="13"/>
  <c r="AG44" i="13"/>
  <c r="AY21" i="12"/>
  <c r="BZ18" i="2" s="1"/>
  <c r="AQ9" i="12"/>
  <c r="BV6" i="2" s="1"/>
  <c r="AO8" i="12"/>
  <c r="AU22" i="12"/>
  <c r="BX19" i="2" s="1"/>
  <c r="AM6" i="12"/>
  <c r="BT3" i="2" s="1"/>
  <c r="AI36" i="12"/>
  <c r="AI35" i="12"/>
  <c r="AI34" i="12"/>
  <c r="AO7" i="12"/>
  <c r="AM5" i="12"/>
  <c r="BT2" i="2" s="1"/>
  <c r="AK28" i="12"/>
  <c r="AK47" i="12" s="1"/>
  <c r="AK30" i="12"/>
  <c r="AM42" i="12" l="1"/>
  <c r="AM41" i="12"/>
  <c r="BU4" i="2"/>
  <c r="AW23" i="12"/>
  <c r="BX20" i="2"/>
  <c r="BU5" i="2"/>
  <c r="AO43" i="12"/>
  <c r="AI38" i="12"/>
  <c r="AI50" i="12"/>
  <c r="AI32" i="13"/>
  <c r="AO14" i="12"/>
  <c r="AO40" i="12" s="1"/>
  <c r="BT11" i="2"/>
  <c r="AM31" i="12"/>
  <c r="AS19" i="12"/>
  <c r="BV16" i="2"/>
  <c r="AY17" i="12"/>
  <c r="BY14" i="2"/>
  <c r="AK46" i="12"/>
  <c r="AS26" i="12"/>
  <c r="BV23" i="2"/>
  <c r="AO25" i="12"/>
  <c r="AO32" i="12" s="1"/>
  <c r="BT22" i="2"/>
  <c r="AK40" i="13"/>
  <c r="AQ18" i="12"/>
  <c r="BU15" i="2"/>
  <c r="AU10" i="12"/>
  <c r="BW7" i="2"/>
  <c r="AK45" i="12"/>
  <c r="AK29" i="13"/>
  <c r="BA13" i="12"/>
  <c r="BZ10" i="2"/>
  <c r="AI44" i="13"/>
  <c r="AK39" i="13"/>
  <c r="BA27" i="12"/>
  <c r="BZ24" i="2"/>
  <c r="AQ24" i="12"/>
  <c r="BU21" i="2"/>
  <c r="AK42" i="13"/>
  <c r="AK30" i="13"/>
  <c r="AK41" i="13"/>
  <c r="AK28" i="13"/>
  <c r="BA21" i="12"/>
  <c r="CA18" i="2" s="1"/>
  <c r="AS9" i="12"/>
  <c r="BW6" i="2" s="1"/>
  <c r="AK36" i="12"/>
  <c r="AK35" i="12"/>
  <c r="AQ8" i="12"/>
  <c r="AK48" i="12"/>
  <c r="AW22" i="12"/>
  <c r="BY19" i="2" s="1"/>
  <c r="AO6" i="12"/>
  <c r="BU3" i="2" s="1"/>
  <c r="AQ7" i="12"/>
  <c r="AO5" i="12"/>
  <c r="BU2" i="2" s="1"/>
  <c r="AM30" i="12"/>
  <c r="AM28" i="12"/>
  <c r="AK34" i="12"/>
  <c r="AM47" i="12" l="1"/>
  <c r="AO41" i="12"/>
  <c r="BV5" i="2"/>
  <c r="AQ43" i="12"/>
  <c r="AY23" i="12"/>
  <c r="BY20" i="2"/>
  <c r="AO42" i="12"/>
  <c r="BV4" i="2"/>
  <c r="AQ42" i="12"/>
  <c r="AM48" i="12"/>
  <c r="AM46" i="12"/>
  <c r="AM45" i="12"/>
  <c r="AM34" i="12"/>
  <c r="AK44" i="13"/>
  <c r="AU26" i="12"/>
  <c r="BW23" i="2"/>
  <c r="AQ14" i="12"/>
  <c r="AQ40" i="12" s="1"/>
  <c r="BU11" i="2"/>
  <c r="AO31" i="12"/>
  <c r="BC27" i="12"/>
  <c r="CB24" i="2" s="1"/>
  <c r="CA24" i="2"/>
  <c r="AW10" i="12"/>
  <c r="BX7" i="2"/>
  <c r="AS24" i="12"/>
  <c r="BV21" i="2"/>
  <c r="AK38" i="12"/>
  <c r="AS18" i="12"/>
  <c r="BV15" i="2"/>
  <c r="BA17" i="12"/>
  <c r="BZ14" i="2"/>
  <c r="BC13" i="12"/>
  <c r="CB10" i="2" s="1"/>
  <c r="CA10" i="2"/>
  <c r="AU19" i="12"/>
  <c r="BW16" i="2"/>
  <c r="AK50" i="12"/>
  <c r="AQ25" i="12"/>
  <c r="AQ32" i="12" s="1"/>
  <c r="BU22" i="2"/>
  <c r="AK32" i="13"/>
  <c r="AS7" i="12"/>
  <c r="AS8" i="12"/>
  <c r="AU9" i="12"/>
  <c r="BX6" i="2" s="1"/>
  <c r="AQ6" i="12"/>
  <c r="BV3" i="2" s="1"/>
  <c r="AO30" i="12"/>
  <c r="AQ5" i="12"/>
  <c r="BV2" i="2" s="1"/>
  <c r="AO28" i="12"/>
  <c r="AY22" i="12"/>
  <c r="BZ19" i="2" s="1"/>
  <c r="BC21" i="12"/>
  <c r="CB18" i="2" s="1"/>
  <c r="AM36" i="12"/>
  <c r="AM35" i="12"/>
  <c r="AQ41" i="12" l="1"/>
  <c r="BW4" i="2"/>
  <c r="AS42" i="12"/>
  <c r="BW5" i="2"/>
  <c r="AS43" i="12"/>
  <c r="AO47" i="12"/>
  <c r="BA23" i="12"/>
  <c r="BZ20" i="2"/>
  <c r="AS41" i="12"/>
  <c r="AM50" i="12"/>
  <c r="AM38" i="12"/>
  <c r="BC17" i="12"/>
  <c r="CB14" i="2" s="1"/>
  <c r="CA14" i="2"/>
  <c r="AY10" i="12"/>
  <c r="BY7" i="2"/>
  <c r="AO45" i="12"/>
  <c r="AU18" i="12"/>
  <c r="BW15" i="2"/>
  <c r="AO48" i="12"/>
  <c r="AO34" i="12"/>
  <c r="AW19" i="12"/>
  <c r="BX16" i="2"/>
  <c r="AS25" i="12"/>
  <c r="BV22" i="2"/>
  <c r="AS14" i="12"/>
  <c r="AS40" i="12" s="1"/>
  <c r="BV11" i="2"/>
  <c r="AQ31" i="12"/>
  <c r="AU24" i="12"/>
  <c r="BW21" i="2"/>
  <c r="AS32" i="12"/>
  <c r="AW26" i="12"/>
  <c r="BX23" i="2"/>
  <c r="AU7" i="12"/>
  <c r="AS6" i="12"/>
  <c r="BW3" i="2" s="1"/>
  <c r="AQ28" i="12"/>
  <c r="AQ48" i="12" s="1"/>
  <c r="AS5" i="12"/>
  <c r="BW2" i="2" s="1"/>
  <c r="AQ30" i="12"/>
  <c r="AW9" i="12"/>
  <c r="BY6" i="2" s="1"/>
  <c r="AU8" i="12"/>
  <c r="AO36" i="12"/>
  <c r="AO35" i="12"/>
  <c r="BA22" i="12"/>
  <c r="CA19" i="2" s="1"/>
  <c r="AO46" i="12"/>
  <c r="AU41" i="12" l="1"/>
  <c r="BX5" i="2"/>
  <c r="AU43" i="12"/>
  <c r="BC23" i="12"/>
  <c r="CB20" i="2" s="1"/>
  <c r="GC20" i="2" s="1"/>
  <c r="F24" i="2" s="1"/>
  <c r="CA20" i="2"/>
  <c r="BX4" i="2"/>
  <c r="AU42" i="12"/>
  <c r="AQ34" i="12"/>
  <c r="AO50" i="12"/>
  <c r="AO38" i="12"/>
  <c r="AQ47" i="12"/>
  <c r="AW18" i="12"/>
  <c r="BX15" i="2"/>
  <c r="AU25" i="12"/>
  <c r="AU32" i="12" s="1"/>
  <c r="BW22" i="2"/>
  <c r="BA10" i="12"/>
  <c r="BZ7" i="2"/>
  <c r="AQ45" i="12"/>
  <c r="AQ46" i="12"/>
  <c r="AW24" i="12"/>
  <c r="BX21" i="2"/>
  <c r="AY19" i="12"/>
  <c r="BY16" i="2"/>
  <c r="AU14" i="12"/>
  <c r="AU40" i="12" s="1"/>
  <c r="BW11" i="2"/>
  <c r="AS31" i="12"/>
  <c r="AY26" i="12"/>
  <c r="BY23" i="2"/>
  <c r="AW7" i="12"/>
  <c r="AU6" i="12"/>
  <c r="BX3" i="2" s="1"/>
  <c r="BC22" i="12"/>
  <c r="AQ36" i="12"/>
  <c r="AQ35" i="12"/>
  <c r="AY9" i="12"/>
  <c r="BZ6" i="2" s="1"/>
  <c r="AW8" i="12"/>
  <c r="AS28" i="12"/>
  <c r="AS48" i="12" s="1"/>
  <c r="AS30" i="12"/>
  <c r="AU5" i="12"/>
  <c r="BX2" i="2" s="1"/>
  <c r="AW41" i="12" l="1"/>
  <c r="BY5" i="2"/>
  <c r="AW43" i="12"/>
  <c r="CE20" i="2"/>
  <c r="CM20" i="2"/>
  <c r="CU20" i="2"/>
  <c r="CG20" i="2"/>
  <c r="CH20" i="2"/>
  <c r="CX20" i="2"/>
  <c r="CI20" i="2"/>
  <c r="CY20" i="2"/>
  <c r="CR20" i="2"/>
  <c r="CZ20" i="2"/>
  <c r="DA20" i="2"/>
  <c r="CF20" i="2"/>
  <c r="CN20" i="2"/>
  <c r="CV20" i="2"/>
  <c r="CO20" i="2"/>
  <c r="CW20" i="2"/>
  <c r="CP20" i="2"/>
  <c r="CQ20" i="2"/>
  <c r="CJ20" i="2"/>
  <c r="CK20" i="2"/>
  <c r="CS20" i="2"/>
  <c r="CD20" i="2"/>
  <c r="CL20" i="2"/>
  <c r="CC20" i="2"/>
  <c r="CT20" i="2"/>
  <c r="BY4" i="2"/>
  <c r="AQ50" i="12"/>
  <c r="AQ38" i="12"/>
  <c r="CB19" i="2"/>
  <c r="AW14" i="12"/>
  <c r="AW40" i="12" s="1"/>
  <c r="BX11" i="2"/>
  <c r="AU31" i="12"/>
  <c r="BC10" i="12"/>
  <c r="CA7" i="2"/>
  <c r="BA19" i="12"/>
  <c r="BZ16" i="2"/>
  <c r="AW25" i="12"/>
  <c r="AW42" i="12" s="1"/>
  <c r="BX22" i="2"/>
  <c r="AS45" i="12"/>
  <c r="AS47" i="12"/>
  <c r="BA26" i="12"/>
  <c r="BZ23" i="2"/>
  <c r="AY24" i="12"/>
  <c r="BY21" i="2"/>
  <c r="AY18" i="12"/>
  <c r="BY15" i="2"/>
  <c r="AY8" i="12"/>
  <c r="AY7" i="12"/>
  <c r="AW6" i="12"/>
  <c r="BY3" i="2" s="1"/>
  <c r="AU28" i="12"/>
  <c r="AU30" i="12"/>
  <c r="AW5" i="12"/>
  <c r="BY2" i="2" s="1"/>
  <c r="BA9" i="12"/>
  <c r="CA6" i="2" s="1"/>
  <c r="AS46" i="12"/>
  <c r="AS36" i="12"/>
  <c r="AS35" i="12"/>
  <c r="AS34" i="12"/>
  <c r="CB7" i="2" l="1"/>
  <c r="DE20" i="2"/>
  <c r="DM20" i="2"/>
  <c r="DU20" i="2"/>
  <c r="DG20" i="2"/>
  <c r="DH20" i="2"/>
  <c r="DQ20" i="2"/>
  <c r="DJ20" i="2"/>
  <c r="DR20" i="2"/>
  <c r="DZ20" i="2"/>
  <c r="DK20" i="2"/>
  <c r="DB20" i="2"/>
  <c r="DF20" i="2"/>
  <c r="DN20" i="2"/>
  <c r="DV20" i="2"/>
  <c r="DO20" i="2"/>
  <c r="DW20" i="2"/>
  <c r="DP20" i="2"/>
  <c r="DX20" i="2"/>
  <c r="DI20" i="2"/>
  <c r="DY20" i="2"/>
  <c r="DC20" i="2"/>
  <c r="DS20" i="2"/>
  <c r="DT20" i="2"/>
  <c r="DL20" i="2"/>
  <c r="DD20" i="2"/>
  <c r="BZ4" i="2"/>
  <c r="AY42" i="12"/>
  <c r="BZ5" i="2"/>
  <c r="AY43" i="12"/>
  <c r="AY41" i="12"/>
  <c r="AS50" i="12"/>
  <c r="AW32" i="12"/>
  <c r="BA24" i="12"/>
  <c r="BZ21" i="2"/>
  <c r="BC19" i="12"/>
  <c r="CB16" i="2" s="1"/>
  <c r="CA16" i="2"/>
  <c r="BC26" i="12"/>
  <c r="CB23" i="2" s="1"/>
  <c r="CA23" i="2"/>
  <c r="BA18" i="12"/>
  <c r="BZ15" i="2"/>
  <c r="AY14" i="12"/>
  <c r="BY11" i="2"/>
  <c r="AW31" i="12"/>
  <c r="AY25" i="12"/>
  <c r="BY22" i="2"/>
  <c r="AU36" i="12"/>
  <c r="AU35" i="12"/>
  <c r="BA8" i="12"/>
  <c r="AU46" i="12"/>
  <c r="BA7" i="12"/>
  <c r="AY6" i="12"/>
  <c r="BZ3" i="2" s="1"/>
  <c r="AW28" i="12"/>
  <c r="AW47" i="12" s="1"/>
  <c r="AY5" i="12"/>
  <c r="BZ2" i="2" s="1"/>
  <c r="AW30" i="12"/>
  <c r="BC9" i="12"/>
  <c r="AU47" i="12"/>
  <c r="AU34" i="12"/>
  <c r="AU48" i="12"/>
  <c r="AS38" i="12"/>
  <c r="AU45" i="12"/>
  <c r="CA4" i="2" l="1"/>
  <c r="AY40" i="12"/>
  <c r="EE20" i="2"/>
  <c r="EM20" i="2"/>
  <c r="EU20" i="2"/>
  <c r="EG20" i="2"/>
  <c r="EW20" i="2"/>
  <c r="EH20" i="2"/>
  <c r="EX20" i="2"/>
  <c r="EQ20" i="2"/>
  <c r="EB20" i="2"/>
  <c r="ER20" i="2"/>
  <c r="EC20" i="2"/>
  <c r="ES20" i="2"/>
  <c r="EF20" i="2"/>
  <c r="EN20" i="2"/>
  <c r="EV20" i="2"/>
  <c r="EO20" i="2"/>
  <c r="EP20" i="2"/>
  <c r="EI20" i="2"/>
  <c r="EY20" i="2"/>
  <c r="EJ20" i="2"/>
  <c r="EA20" i="2"/>
  <c r="EK20" i="2"/>
  <c r="EL20" i="2"/>
  <c r="ET20" i="2"/>
  <c r="ED20" i="2"/>
  <c r="CA5" i="2"/>
  <c r="BA43" i="12"/>
  <c r="BA41" i="12"/>
  <c r="AW45" i="12"/>
  <c r="BC18" i="12"/>
  <c r="CA15" i="2"/>
  <c r="AW46" i="12"/>
  <c r="BA25" i="12"/>
  <c r="BA42" i="12" s="1"/>
  <c r="BZ22" i="2"/>
  <c r="CB6" i="2"/>
  <c r="AY32" i="12"/>
  <c r="BA14" i="12"/>
  <c r="BA40" i="12" s="1"/>
  <c r="BZ11" i="2"/>
  <c r="AY31" i="12"/>
  <c r="BC24" i="12"/>
  <c r="CA21" i="2"/>
  <c r="BA32" i="12"/>
  <c r="BC8" i="12"/>
  <c r="BC43" i="12" s="1"/>
  <c r="AU38" i="12"/>
  <c r="BA6" i="12"/>
  <c r="CA3" i="2" s="1"/>
  <c r="AW36" i="12"/>
  <c r="AW35" i="12"/>
  <c r="AW48" i="12"/>
  <c r="AY28" i="12"/>
  <c r="AY48" i="12" s="1"/>
  <c r="AY30" i="12"/>
  <c r="BA5" i="12"/>
  <c r="CA2" i="2" s="1"/>
  <c r="AU50" i="12"/>
  <c r="BC7" i="12"/>
  <c r="AW34" i="12"/>
  <c r="FF20" i="2" l="1"/>
  <c r="FN20" i="2"/>
  <c r="FV20" i="2"/>
  <c r="FP20" i="2"/>
  <c r="FQ20" i="2"/>
  <c r="FJ20" i="2"/>
  <c r="EZ20" i="2"/>
  <c r="FC20" i="2"/>
  <c r="FS20" i="2"/>
  <c r="FD20" i="2"/>
  <c r="FT20" i="2"/>
  <c r="FG20" i="2"/>
  <c r="FO20" i="2"/>
  <c r="FW20" i="2"/>
  <c r="FH20" i="2"/>
  <c r="FX20" i="2"/>
  <c r="FI20" i="2"/>
  <c r="FA20" i="2"/>
  <c r="FB20" i="2"/>
  <c r="FR20" i="2"/>
  <c r="FK20" i="2"/>
  <c r="FL20" i="2"/>
  <c r="FE20" i="2"/>
  <c r="FM20" i="2"/>
  <c r="FU20" i="2"/>
  <c r="BC42" i="12"/>
  <c r="CB15" i="2"/>
  <c r="BC41" i="12"/>
  <c r="AY45" i="12"/>
  <c r="AW50" i="12"/>
  <c r="AY47" i="12"/>
  <c r="CB21" i="2"/>
  <c r="BC25" i="12"/>
  <c r="CB22" i="2" s="1"/>
  <c r="CA22" i="2"/>
  <c r="CB4" i="2"/>
  <c r="CB5" i="2"/>
  <c r="BC14" i="12"/>
  <c r="BC40" i="12" s="1"/>
  <c r="CA11" i="2"/>
  <c r="BA31" i="12"/>
  <c r="AY36" i="12"/>
  <c r="AY35" i="12"/>
  <c r="BA28" i="12"/>
  <c r="BA47" i="12" s="1"/>
  <c r="BC5" i="12"/>
  <c r="CB2" i="2" s="1"/>
  <c r="BA30" i="12"/>
  <c r="AW38" i="12"/>
  <c r="AY46" i="12"/>
  <c r="BC6" i="12"/>
  <c r="AY34" i="12"/>
  <c r="BA45" i="12" l="1"/>
  <c r="BA46" i="12"/>
  <c r="AY50" i="12"/>
  <c r="BC32" i="12"/>
  <c r="CB3" i="2"/>
  <c r="BA48" i="12"/>
  <c r="CB11" i="2"/>
  <c r="BC31" i="12"/>
  <c r="BA36" i="12"/>
  <c r="BA35" i="12"/>
  <c r="BC30" i="12"/>
  <c r="BC28" i="12"/>
  <c r="AY38" i="12"/>
  <c r="BA34" i="12"/>
  <c r="BA50" i="12" l="1"/>
  <c r="BC46" i="12"/>
  <c r="BC45" i="12"/>
  <c r="BC34" i="12"/>
  <c r="BA38" i="12"/>
  <c r="BC36" i="12"/>
  <c r="BC35" i="12"/>
  <c r="BC47" i="12"/>
  <c r="BC48" i="12"/>
  <c r="BC38" i="12" l="1"/>
  <c r="BC50" i="12"/>
  <c r="L28" i="5"/>
  <c r="L25" i="5"/>
  <c r="L22" i="5"/>
  <c r="L18" i="5"/>
  <c r="L17" i="5"/>
  <c r="L16" i="5"/>
  <c r="L15" i="5"/>
  <c r="L14" i="5"/>
  <c r="L13" i="5"/>
  <c r="L12" i="5"/>
  <c r="L11" i="5"/>
  <c r="L10" i="5"/>
  <c r="L9" i="5"/>
  <c r="L8" i="5"/>
  <c r="L7" i="5"/>
  <c r="L33" i="5" l="1"/>
  <c r="L29" i="5"/>
  <c r="L32" i="5"/>
  <c r="L31" i="5"/>
  <c r="L34" i="5" l="1"/>
  <c r="G31" i="5"/>
  <c r="H31" i="5"/>
  <c r="I31" i="5"/>
  <c r="J31" i="5"/>
  <c r="K31" i="5"/>
  <c r="G32" i="5"/>
  <c r="H32" i="5"/>
  <c r="I32" i="5"/>
  <c r="J32" i="5"/>
  <c r="K32" i="5"/>
  <c r="O7" i="5"/>
  <c r="F7" i="5"/>
  <c r="O10" i="5"/>
  <c r="O11" i="5"/>
  <c r="O12" i="5"/>
  <c r="O13" i="5"/>
  <c r="O14" i="5"/>
  <c r="O15" i="5"/>
  <c r="O16" i="5"/>
  <c r="O17" i="5"/>
  <c r="O18" i="5"/>
  <c r="O22" i="5"/>
  <c r="O25" i="5"/>
  <c r="O28" i="5"/>
  <c r="O9" i="5"/>
  <c r="O8" i="5"/>
  <c r="L35" i="5"/>
  <c r="L33" i="2"/>
  <c r="L9" i="2"/>
  <c r="L10" i="2"/>
  <c r="L11" i="2"/>
  <c r="L12" i="2"/>
  <c r="L15" i="2"/>
  <c r="L16" i="2"/>
  <c r="L17" i="2"/>
  <c r="L18" i="2"/>
  <c r="L19" i="2"/>
  <c r="L20" i="2"/>
  <c r="L21" i="2"/>
  <c r="L22" i="2"/>
  <c r="L23" i="2"/>
  <c r="L26" i="2"/>
  <c r="L24" i="2" s="1"/>
  <c r="L8" i="2"/>
  <c r="L36" i="5"/>
  <c r="O9" i="2"/>
  <c r="O10" i="2"/>
  <c r="O11" i="2"/>
  <c r="O12" i="2"/>
  <c r="O13" i="2"/>
  <c r="O14" i="2"/>
  <c r="O15" i="2"/>
  <c r="O17" i="2"/>
  <c r="O19" i="2"/>
  <c r="O20" i="2"/>
  <c r="O21" i="2"/>
  <c r="O22" i="2"/>
  <c r="O23" i="2"/>
  <c r="O30" i="2"/>
  <c r="O33" i="2"/>
  <c r="H37" i="2"/>
  <c r="H36" i="2"/>
  <c r="G37" i="2"/>
  <c r="G36" i="2"/>
  <c r="I37" i="2"/>
  <c r="I36" i="2"/>
  <c r="O16" i="2"/>
  <c r="O18" i="2"/>
  <c r="O26" i="2"/>
  <c r="O8" i="2"/>
  <c r="O7" i="2"/>
  <c r="K37" i="2"/>
  <c r="J37" i="2"/>
  <c r="K36" i="2"/>
  <c r="J36" i="2"/>
  <c r="L38" i="2" l="1"/>
  <c r="L34" i="2"/>
  <c r="M24" i="2"/>
  <c r="N24" i="2"/>
  <c r="I35" i="5"/>
  <c r="F19" i="5"/>
  <c r="M19" i="5" s="1"/>
  <c r="K34" i="5"/>
  <c r="H36" i="5"/>
  <c r="K39" i="2"/>
  <c r="B2" i="5"/>
  <c r="GF10" i="2"/>
  <c r="GF18" i="2"/>
  <c r="GF9" i="2"/>
  <c r="GF17" i="2"/>
  <c r="GF8" i="2"/>
  <c r="GF16" i="2"/>
  <c r="GF2" i="2"/>
  <c r="GF7" i="2"/>
  <c r="GF15" i="2"/>
  <c r="GF24" i="2"/>
  <c r="GF6" i="2"/>
  <c r="GF14" i="2"/>
  <c r="GF23" i="2"/>
  <c r="GF5" i="2"/>
  <c r="GF13" i="2"/>
  <c r="GF22" i="2"/>
  <c r="GF4" i="2"/>
  <c r="GF12" i="2"/>
  <c r="GF21" i="2"/>
  <c r="GF3" i="2"/>
  <c r="GF11" i="2"/>
  <c r="GF19" i="2"/>
  <c r="GD3" i="2"/>
  <c r="GD5" i="2"/>
  <c r="GD7" i="2"/>
  <c r="GD9" i="2"/>
  <c r="GD11" i="2"/>
  <c r="GD13" i="2"/>
  <c r="GD15" i="2"/>
  <c r="GD17" i="2"/>
  <c r="GD19" i="2"/>
  <c r="GD22" i="2"/>
  <c r="GD24" i="2"/>
  <c r="GC3" i="2"/>
  <c r="GC5" i="2"/>
  <c r="GC7" i="2"/>
  <c r="GC9" i="2"/>
  <c r="GC11" i="2"/>
  <c r="GC13" i="2"/>
  <c r="GC15" i="2"/>
  <c r="GC17" i="2"/>
  <c r="GC19" i="2"/>
  <c r="GC22" i="2"/>
  <c r="GC24" i="2"/>
  <c r="GD4" i="2"/>
  <c r="GD6" i="2"/>
  <c r="GD8" i="2"/>
  <c r="GD10" i="2"/>
  <c r="GD12" i="2"/>
  <c r="GD14" i="2"/>
  <c r="GD16" i="2"/>
  <c r="GD18" i="2"/>
  <c r="GD21" i="2"/>
  <c r="GD23" i="2"/>
  <c r="GC4" i="2"/>
  <c r="GC6" i="2"/>
  <c r="GC8" i="2"/>
  <c r="GC10" i="2"/>
  <c r="GC12" i="2"/>
  <c r="GC14" i="2"/>
  <c r="GC16" i="2"/>
  <c r="GC18" i="2"/>
  <c r="GC21" i="2"/>
  <c r="GC23" i="2"/>
  <c r="GC2" i="2"/>
  <c r="K41" i="2"/>
  <c r="K40" i="2"/>
  <c r="I36" i="5"/>
  <c r="J35" i="5"/>
  <c r="I34" i="5"/>
  <c r="J39" i="2"/>
  <c r="H35" i="5"/>
  <c r="BE20" i="5"/>
  <c r="H34" i="5"/>
  <c r="BD20" i="5"/>
  <c r="I39" i="2"/>
  <c r="L37" i="5"/>
  <c r="BD25" i="2"/>
  <c r="G34" i="5"/>
  <c r="F16" i="5"/>
  <c r="N16" i="5" s="1"/>
  <c r="F28" i="5"/>
  <c r="N28" i="5" s="1"/>
  <c r="F17" i="5"/>
  <c r="N17" i="5" s="1"/>
  <c r="F12" i="5"/>
  <c r="N12" i="5" s="1"/>
  <c r="J36" i="5"/>
  <c r="G35" i="5"/>
  <c r="K35" i="5"/>
  <c r="G36" i="5"/>
  <c r="K36" i="5"/>
  <c r="J34" i="5"/>
  <c r="L37" i="2"/>
  <c r="B2" i="2"/>
  <c r="J40" i="2"/>
  <c r="J41" i="2"/>
  <c r="I41" i="2"/>
  <c r="I40" i="2"/>
  <c r="H39" i="2"/>
  <c r="H40" i="2"/>
  <c r="L36" i="2"/>
  <c r="F30" i="2" l="1"/>
  <c r="M13" i="15"/>
  <c r="N19" i="5"/>
  <c r="C13" i="11" s="1"/>
  <c r="H37" i="5"/>
  <c r="I37" i="5"/>
  <c r="F16" i="2"/>
  <c r="F33" i="2"/>
  <c r="F22" i="2"/>
  <c r="F10" i="2"/>
  <c r="F21" i="2"/>
  <c r="F18" i="2"/>
  <c r="F8" i="2"/>
  <c r="F19" i="2"/>
  <c r="F14" i="2"/>
  <c r="F13" i="2"/>
  <c r="F15" i="2"/>
  <c r="F12" i="2"/>
  <c r="F23" i="2"/>
  <c r="F9" i="2"/>
  <c r="F20" i="2"/>
  <c r="F17" i="2"/>
  <c r="F27" i="2"/>
  <c r="F11" i="2"/>
  <c r="GC25" i="2"/>
  <c r="GF25" i="2"/>
  <c r="K42" i="2"/>
  <c r="BE25" i="2"/>
  <c r="M16" i="5"/>
  <c r="I9" i="11" s="1"/>
  <c r="J37" i="5"/>
  <c r="L40" i="2"/>
  <c r="K37" i="5"/>
  <c r="G37" i="5"/>
  <c r="M12" i="5"/>
  <c r="M5" i="11" s="1"/>
  <c r="M28" i="5"/>
  <c r="I13" i="11" s="1"/>
  <c r="M17" i="5"/>
  <c r="K9" i="11" s="1"/>
  <c r="BF20" i="5"/>
  <c r="J42" i="2"/>
  <c r="I42" i="2"/>
  <c r="H42" i="2"/>
  <c r="L39" i="2"/>
  <c r="L41" i="2"/>
  <c r="N7" i="5" l="1"/>
  <c r="BF25" i="2"/>
  <c r="BG20" i="5"/>
  <c r="L42" i="2"/>
  <c r="M7" i="5" l="1"/>
  <c r="C5" i="11" s="1"/>
  <c r="CR17" i="2"/>
  <c r="CS17" i="2"/>
  <c r="CX17" i="2"/>
  <c r="CP17" i="2"/>
  <c r="CQ17" i="2"/>
  <c r="CN17" i="2"/>
  <c r="CO17" i="2"/>
  <c r="CJ17" i="2"/>
  <c r="CK17" i="2"/>
  <c r="CV17" i="2"/>
  <c r="CH17" i="2"/>
  <c r="CI17" i="2"/>
  <c r="CF17" i="2"/>
  <c r="CG17" i="2"/>
  <c r="DA17" i="2"/>
  <c r="CZ17" i="2"/>
  <c r="CT17" i="2"/>
  <c r="CU17" i="2"/>
  <c r="CL17" i="2"/>
  <c r="CE17" i="2"/>
  <c r="CY17" i="2"/>
  <c r="CM17" i="2"/>
  <c r="CD17" i="2"/>
  <c r="CW17" i="2"/>
  <c r="CC17" i="2"/>
  <c r="BG25" i="2"/>
  <c r="BH20" i="5"/>
  <c r="DJ17" i="2" l="1"/>
  <c r="DR17" i="2"/>
  <c r="DZ17" i="2"/>
  <c r="GE17" i="2" s="1"/>
  <c r="N21" i="2" s="1"/>
  <c r="DB17" i="2"/>
  <c r="DI17" i="2"/>
  <c r="DQ17" i="2"/>
  <c r="DY17" i="2"/>
  <c r="DH17" i="2"/>
  <c r="DP17" i="2"/>
  <c r="DX17" i="2"/>
  <c r="DG17" i="2"/>
  <c r="DO17" i="2"/>
  <c r="DW17" i="2"/>
  <c r="DF17" i="2"/>
  <c r="DN17" i="2"/>
  <c r="DV17" i="2"/>
  <c r="DE17" i="2"/>
  <c r="DM17" i="2"/>
  <c r="DU17" i="2"/>
  <c r="DD17" i="2"/>
  <c r="DL17" i="2"/>
  <c r="DT17" i="2"/>
  <c r="DC17" i="2"/>
  <c r="DK17" i="2"/>
  <c r="DS17" i="2"/>
  <c r="F9" i="5"/>
  <c r="N9" i="5" s="1"/>
  <c r="F13" i="5"/>
  <c r="N13" i="5" s="1"/>
  <c r="BI20" i="5"/>
  <c r="BH25" i="2"/>
  <c r="M21" i="2" l="1"/>
  <c r="G13" i="15" s="1"/>
  <c r="EX17" i="2"/>
  <c r="EB17" i="2"/>
  <c r="EJ17" i="2"/>
  <c r="ER17" i="2"/>
  <c r="EI17" i="2"/>
  <c r="EQ17" i="2"/>
  <c r="EH17" i="2"/>
  <c r="EP17" i="2"/>
  <c r="EG17" i="2"/>
  <c r="EO17" i="2"/>
  <c r="EW17" i="2"/>
  <c r="EF17" i="2"/>
  <c r="EN17" i="2"/>
  <c r="EV17" i="2"/>
  <c r="EE17" i="2"/>
  <c r="EM17" i="2"/>
  <c r="EU17" i="2"/>
  <c r="ED17" i="2"/>
  <c r="EL17" i="2"/>
  <c r="ET17" i="2"/>
  <c r="EY17" i="2"/>
  <c r="EC17" i="2"/>
  <c r="EK17" i="2"/>
  <c r="ES17" i="2"/>
  <c r="EA17" i="2"/>
  <c r="M9" i="5"/>
  <c r="G5" i="11" s="1"/>
  <c r="M13" i="5"/>
  <c r="C9" i="11" s="1"/>
  <c r="BI25" i="2"/>
  <c r="BJ20" i="5"/>
  <c r="F15" i="5"/>
  <c r="N15" i="5" s="1"/>
  <c r="F18" i="5"/>
  <c r="N18" i="5" s="1"/>
  <c r="F10" i="5"/>
  <c r="N10" i="5" s="1"/>
  <c r="FC17" i="2" l="1"/>
  <c r="FK17" i="2"/>
  <c r="FS17" i="2"/>
  <c r="FD17" i="2"/>
  <c r="FL17" i="2"/>
  <c r="FT17" i="2"/>
  <c r="FJ17" i="2"/>
  <c r="EZ17" i="2"/>
  <c r="FO17" i="2"/>
  <c r="FG17" i="2"/>
  <c r="FA17" i="2"/>
  <c r="FM17" i="2"/>
  <c r="FE17" i="2"/>
  <c r="FB17" i="2"/>
  <c r="FN17" i="2"/>
  <c r="FV17" i="2"/>
  <c r="FW17" i="2"/>
  <c r="FF17" i="2"/>
  <c r="FP17" i="2"/>
  <c r="FX17" i="2"/>
  <c r="FH17" i="2"/>
  <c r="FI17" i="2"/>
  <c r="FQ17" i="2"/>
  <c r="FU17" i="2"/>
  <c r="FR17" i="2"/>
  <c r="M15" i="5"/>
  <c r="G9" i="11" s="1"/>
  <c r="M18" i="5"/>
  <c r="M9" i="11" s="1"/>
  <c r="M10" i="5"/>
  <c r="I5" i="11" s="1"/>
  <c r="BJ25" i="2"/>
  <c r="F22" i="5"/>
  <c r="N22" i="5" s="1"/>
  <c r="F14" i="5"/>
  <c r="N14" i="5" s="1"/>
  <c r="CF13" i="2"/>
  <c r="CL13" i="2"/>
  <c r="CG13" i="2"/>
  <c r="CW13" i="2"/>
  <c r="CJ13" i="2"/>
  <c r="CZ13" i="2"/>
  <c r="CU13" i="2"/>
  <c r="CH13" i="2"/>
  <c r="CX13" i="2"/>
  <c r="CS13" i="2"/>
  <c r="CT13" i="2"/>
  <c r="CO13" i="2"/>
  <c r="CR13" i="2"/>
  <c r="CM13" i="2"/>
  <c r="CP13" i="2"/>
  <c r="CK13" i="2"/>
  <c r="DA13" i="2"/>
  <c r="CN13" i="2"/>
  <c r="CI13" i="2"/>
  <c r="CY13" i="2"/>
  <c r="CQ13" i="2"/>
  <c r="CV13" i="2"/>
  <c r="CD13" i="2"/>
  <c r="CE13" i="2"/>
  <c r="CC13" i="2"/>
  <c r="BK20" i="5"/>
  <c r="DJ13" i="2" l="1"/>
  <c r="DR13" i="2"/>
  <c r="DZ13" i="2"/>
  <c r="GE13" i="2" s="1"/>
  <c r="N17" i="2" s="1"/>
  <c r="DI13" i="2"/>
  <c r="DQ13" i="2"/>
  <c r="DY13" i="2"/>
  <c r="DH13" i="2"/>
  <c r="DP13" i="2"/>
  <c r="DX13" i="2"/>
  <c r="DG13" i="2"/>
  <c r="DO13" i="2"/>
  <c r="DW13" i="2"/>
  <c r="DF13" i="2"/>
  <c r="DN13" i="2"/>
  <c r="DV13" i="2"/>
  <c r="DB13" i="2"/>
  <c r="DE13" i="2"/>
  <c r="DM13" i="2"/>
  <c r="DU13" i="2"/>
  <c r="DD13" i="2"/>
  <c r="DL13" i="2"/>
  <c r="DT13" i="2"/>
  <c r="DC13" i="2"/>
  <c r="DK13" i="2"/>
  <c r="DS13" i="2"/>
  <c r="BK25" i="2"/>
  <c r="M22" i="5"/>
  <c r="E13" i="11" s="1"/>
  <c r="M14" i="5"/>
  <c r="E9" i="11" s="1"/>
  <c r="BL20" i="5"/>
  <c r="F25" i="5"/>
  <c r="N25" i="5" s="1"/>
  <c r="F11" i="5"/>
  <c r="N11" i="5" s="1"/>
  <c r="F8" i="5"/>
  <c r="N8" i="5" s="1"/>
  <c r="M17" i="2" l="1"/>
  <c r="K9" i="15" s="1"/>
  <c r="EX13" i="2"/>
  <c r="EB13" i="2"/>
  <c r="EJ13" i="2"/>
  <c r="ER13" i="2"/>
  <c r="EI13" i="2"/>
  <c r="EQ13" i="2"/>
  <c r="EH13" i="2"/>
  <c r="EP13" i="2"/>
  <c r="EG13" i="2"/>
  <c r="EO13" i="2"/>
  <c r="EW13" i="2"/>
  <c r="EA13" i="2"/>
  <c r="EF13" i="2"/>
  <c r="EN13" i="2"/>
  <c r="EV13" i="2"/>
  <c r="EE13" i="2"/>
  <c r="EM13" i="2"/>
  <c r="EU13" i="2"/>
  <c r="ED13" i="2"/>
  <c r="EL13" i="2"/>
  <c r="ET13" i="2"/>
  <c r="EY13" i="2"/>
  <c r="EC13" i="2"/>
  <c r="EK13" i="2"/>
  <c r="ES13" i="2"/>
  <c r="F33" i="5"/>
  <c r="BL25" i="2"/>
  <c r="M25" i="5"/>
  <c r="G13" i="11" s="1"/>
  <c r="M8" i="5"/>
  <c r="E5" i="11" s="1"/>
  <c r="F29" i="5"/>
  <c r="F31" i="5"/>
  <c r="M11" i="5"/>
  <c r="K5" i="11" s="1"/>
  <c r="F32" i="5"/>
  <c r="BM20" i="5"/>
  <c r="FG13" i="2" l="1"/>
  <c r="FO13" i="2"/>
  <c r="EZ13" i="2"/>
  <c r="FW13" i="2"/>
  <c r="FV13" i="2"/>
  <c r="FH13" i="2"/>
  <c r="FP13" i="2"/>
  <c r="FJ13" i="2"/>
  <c r="FT13" i="2"/>
  <c r="FC13" i="2"/>
  <c r="FM13" i="2"/>
  <c r="FA13" i="2"/>
  <c r="FK13" i="2"/>
  <c r="FU13" i="2"/>
  <c r="FB13" i="2"/>
  <c r="FL13" i="2"/>
  <c r="FX13" i="2"/>
  <c r="FD13" i="2"/>
  <c r="FN13" i="2"/>
  <c r="FE13" i="2"/>
  <c r="FQ13" i="2"/>
  <c r="FF13" i="2"/>
  <c r="FI13" i="2"/>
  <c r="FR13" i="2"/>
  <c r="FS13" i="2"/>
  <c r="F36" i="5"/>
  <c r="BM25" i="2"/>
  <c r="F34" i="5"/>
  <c r="F35" i="5"/>
  <c r="CN8" i="2"/>
  <c r="CX8" i="2"/>
  <c r="CR8" i="2"/>
  <c r="CY8" i="2"/>
  <c r="CL8" i="2"/>
  <c r="DA8" i="2"/>
  <c r="CJ8" i="2"/>
  <c r="CO8" i="2"/>
  <c r="CV8" i="2"/>
  <c r="CF8" i="2"/>
  <c r="CK8" i="2"/>
  <c r="CI8" i="2"/>
  <c r="CT8" i="2"/>
  <c r="CG8" i="2"/>
  <c r="CZ8" i="2"/>
  <c r="CP8" i="2"/>
  <c r="CE8" i="2"/>
  <c r="CM8" i="2"/>
  <c r="CQ8" i="2"/>
  <c r="CD8" i="2"/>
  <c r="CW8" i="2"/>
  <c r="CC8" i="2"/>
  <c r="CH8" i="2"/>
  <c r="CS8" i="2"/>
  <c r="CU8" i="2"/>
  <c r="BN20" i="5"/>
  <c r="DJ8" i="2" l="1"/>
  <c r="DR8" i="2"/>
  <c r="DZ8" i="2"/>
  <c r="GE8" i="2" s="1"/>
  <c r="N12" i="2" s="1"/>
  <c r="DI8" i="2"/>
  <c r="DQ8" i="2"/>
  <c r="DY8" i="2"/>
  <c r="DH8" i="2"/>
  <c r="DP8" i="2"/>
  <c r="DX8" i="2"/>
  <c r="DG8" i="2"/>
  <c r="DO8" i="2"/>
  <c r="DW8" i="2"/>
  <c r="DF8" i="2"/>
  <c r="DN8" i="2"/>
  <c r="DV8" i="2"/>
  <c r="DE8" i="2"/>
  <c r="DM8" i="2"/>
  <c r="DU8" i="2"/>
  <c r="DD8" i="2"/>
  <c r="DL8" i="2"/>
  <c r="DT8" i="2"/>
  <c r="DC8" i="2"/>
  <c r="DK8" i="2"/>
  <c r="DS8" i="2"/>
  <c r="DB8" i="2"/>
  <c r="F37" i="5"/>
  <c r="BO20" i="5"/>
  <c r="BN25" i="2"/>
  <c r="M12" i="2" l="1"/>
  <c r="M5" i="15" s="1"/>
  <c r="EH8" i="2"/>
  <c r="EP8" i="2"/>
  <c r="EY8" i="2"/>
  <c r="EG8" i="2"/>
  <c r="EO8" i="2"/>
  <c r="EW8" i="2"/>
  <c r="EX8" i="2"/>
  <c r="EF8" i="2"/>
  <c r="EN8" i="2"/>
  <c r="EV8" i="2"/>
  <c r="EE8" i="2"/>
  <c r="EM8" i="2"/>
  <c r="EU8" i="2"/>
  <c r="ED8" i="2"/>
  <c r="EL8" i="2"/>
  <c r="ET8" i="2"/>
  <c r="EC8" i="2"/>
  <c r="EK8" i="2"/>
  <c r="ES8" i="2"/>
  <c r="EB8" i="2"/>
  <c r="EJ8" i="2"/>
  <c r="ER8" i="2"/>
  <c r="EA8" i="2"/>
  <c r="EI8" i="2"/>
  <c r="EQ8" i="2"/>
  <c r="BO25" i="2"/>
  <c r="BP20" i="5"/>
  <c r="FH8" i="2" l="1"/>
  <c r="FP8" i="2"/>
  <c r="FV8" i="2"/>
  <c r="FA8" i="2"/>
  <c r="FI8" i="2"/>
  <c r="FQ8" i="2"/>
  <c r="FG8" i="2"/>
  <c r="FS8" i="2"/>
  <c r="FX8" i="2"/>
  <c r="FB8" i="2"/>
  <c r="FJ8" i="2"/>
  <c r="FT8" i="2"/>
  <c r="FL8" i="2"/>
  <c r="FW8" i="2"/>
  <c r="FK8" i="2"/>
  <c r="FU8" i="2"/>
  <c r="FC8" i="2"/>
  <c r="FM8" i="2"/>
  <c r="FD8" i="2"/>
  <c r="FN8" i="2"/>
  <c r="FF8" i="2"/>
  <c r="EZ8" i="2"/>
  <c r="FE8" i="2"/>
  <c r="FO8" i="2"/>
  <c r="FR8" i="2"/>
  <c r="BP25" i="2"/>
  <c r="BQ20" i="5"/>
  <c r="BR20" i="5" l="1"/>
  <c r="BQ25" i="2"/>
  <c r="BS20" i="5" l="1"/>
  <c r="BR25" i="2"/>
  <c r="CY12" i="2"/>
  <c r="DA9" i="2"/>
  <c r="CY9" i="2"/>
  <c r="CQ9" i="2"/>
  <c r="CK9" i="2"/>
  <c r="CU9" i="2"/>
  <c r="CV9" i="2"/>
  <c r="CG9" i="2"/>
  <c r="CN9" i="2"/>
  <c r="CR9" i="2"/>
  <c r="CZ9" i="2"/>
  <c r="CJ9" i="2"/>
  <c r="CL9" i="2"/>
  <c r="CH9" i="2"/>
  <c r="CM9" i="2"/>
  <c r="CX9" i="2"/>
  <c r="CF9" i="2"/>
  <c r="CC9" i="2"/>
  <c r="CI9" i="2"/>
  <c r="CD9" i="2"/>
  <c r="CE9" i="2"/>
  <c r="CO9" i="2"/>
  <c r="CP9" i="2"/>
  <c r="CS9" i="2"/>
  <c r="CT9" i="2"/>
  <c r="CW9" i="2"/>
  <c r="DJ9" i="2" l="1"/>
  <c r="DR9" i="2"/>
  <c r="DZ9" i="2"/>
  <c r="GE9" i="2" s="1"/>
  <c r="N13" i="2" s="1"/>
  <c r="DB9" i="2"/>
  <c r="DI9" i="2"/>
  <c r="DQ9" i="2"/>
  <c r="DY9" i="2"/>
  <c r="DH9" i="2"/>
  <c r="DP9" i="2"/>
  <c r="DX9" i="2"/>
  <c r="DG9" i="2"/>
  <c r="DO9" i="2"/>
  <c r="DW9" i="2"/>
  <c r="DF9" i="2"/>
  <c r="DN9" i="2"/>
  <c r="DV9" i="2"/>
  <c r="DE9" i="2"/>
  <c r="DM9" i="2"/>
  <c r="DU9" i="2"/>
  <c r="DD9" i="2"/>
  <c r="DL9" i="2"/>
  <c r="DT9" i="2"/>
  <c r="DC9" i="2"/>
  <c r="DK9" i="2"/>
  <c r="DS9" i="2"/>
  <c r="CF18" i="2"/>
  <c r="CZ12" i="2"/>
  <c r="BS25" i="2"/>
  <c r="CH18" i="2"/>
  <c r="CG18" i="2"/>
  <c r="CW18" i="2"/>
  <c r="CJ18" i="2"/>
  <c r="CK18" i="2"/>
  <c r="CM18" i="2"/>
  <c r="CP18" i="2"/>
  <c r="DA18" i="2"/>
  <c r="DA12" i="2"/>
  <c r="CL12" i="2"/>
  <c r="CG12" i="2"/>
  <c r="CH12" i="2"/>
  <c r="CW12" i="2"/>
  <c r="CJ12" i="2"/>
  <c r="CP12" i="2"/>
  <c r="CQ12" i="2"/>
  <c r="CT12" i="2"/>
  <c r="CS12" i="2"/>
  <c r="CX12" i="2"/>
  <c r="CU12" i="2"/>
  <c r="CM12" i="2"/>
  <c r="CK12" i="2"/>
  <c r="CE12" i="2"/>
  <c r="CD12" i="2"/>
  <c r="CF12" i="2"/>
  <c r="CC12" i="2"/>
  <c r="CI12" i="2"/>
  <c r="CN12" i="2"/>
  <c r="CO12" i="2"/>
  <c r="CR12" i="2"/>
  <c r="CV12" i="2"/>
  <c r="BT25" i="2"/>
  <c r="M13" i="2" l="1"/>
  <c r="C9" i="15" s="1"/>
  <c r="DJ12" i="2"/>
  <c r="DR12" i="2"/>
  <c r="DZ12" i="2"/>
  <c r="GE12" i="2" s="1"/>
  <c r="N16" i="2" s="1"/>
  <c r="DI12" i="2"/>
  <c r="DQ12" i="2"/>
  <c r="DY12" i="2"/>
  <c r="DH12" i="2"/>
  <c r="DP12" i="2"/>
  <c r="DX12" i="2"/>
  <c r="DG12" i="2"/>
  <c r="DO12" i="2"/>
  <c r="DW12" i="2"/>
  <c r="DB12" i="2"/>
  <c r="DF12" i="2"/>
  <c r="DN12" i="2"/>
  <c r="DV12" i="2"/>
  <c r="DE12" i="2"/>
  <c r="DM12" i="2"/>
  <c r="DU12" i="2"/>
  <c r="DD12" i="2"/>
  <c r="DL12" i="2"/>
  <c r="DT12" i="2"/>
  <c r="DC12" i="2"/>
  <c r="DK12" i="2"/>
  <c r="DS12" i="2"/>
  <c r="EX9" i="2"/>
  <c r="EB9" i="2"/>
  <c r="EJ9" i="2"/>
  <c r="ER9" i="2"/>
  <c r="EI9" i="2"/>
  <c r="EQ9" i="2"/>
  <c r="EH9" i="2"/>
  <c r="EP9" i="2"/>
  <c r="EG9" i="2"/>
  <c r="EO9" i="2"/>
  <c r="EW9" i="2"/>
  <c r="EF9" i="2"/>
  <c r="EN9" i="2"/>
  <c r="EV9" i="2"/>
  <c r="EE9" i="2"/>
  <c r="EM9" i="2"/>
  <c r="EU9" i="2"/>
  <c r="ED9" i="2"/>
  <c r="EL9" i="2"/>
  <c r="ET9" i="2"/>
  <c r="EY9" i="2"/>
  <c r="EC9" i="2"/>
  <c r="EK9" i="2"/>
  <c r="ES9" i="2"/>
  <c r="EA9" i="2"/>
  <c r="DJ18" i="2"/>
  <c r="DR18" i="2"/>
  <c r="DZ18" i="2"/>
  <c r="GE18" i="2" s="1"/>
  <c r="N22" i="2" s="1"/>
  <c r="DI18" i="2"/>
  <c r="DQ18" i="2"/>
  <c r="DY18" i="2"/>
  <c r="DB18" i="2"/>
  <c r="DH18" i="2"/>
  <c r="DP18" i="2"/>
  <c r="DX18" i="2"/>
  <c r="DG18" i="2"/>
  <c r="DO18" i="2"/>
  <c r="DW18" i="2"/>
  <c r="DF18" i="2"/>
  <c r="DN18" i="2"/>
  <c r="DV18" i="2"/>
  <c r="DE18" i="2"/>
  <c r="DM18" i="2"/>
  <c r="DU18" i="2"/>
  <c r="DD18" i="2"/>
  <c r="DL18" i="2"/>
  <c r="DT18" i="2"/>
  <c r="DC18" i="2"/>
  <c r="DK18" i="2"/>
  <c r="DS18" i="2"/>
  <c r="CT18" i="2"/>
  <c r="CC18" i="2"/>
  <c r="CO18" i="2"/>
  <c r="CD18" i="2"/>
  <c r="CN18" i="2"/>
  <c r="CZ18" i="2"/>
  <c r="CV18" i="2"/>
  <c r="CU18" i="2"/>
  <c r="CQ18" i="2"/>
  <c r="CI18" i="2"/>
  <c r="CX18" i="2"/>
  <c r="CE18" i="2"/>
  <c r="CY18" i="2"/>
  <c r="CS18" i="2"/>
  <c r="CR18" i="2"/>
  <c r="CL18" i="2"/>
  <c r="CH24" i="2"/>
  <c r="CV24" i="2"/>
  <c r="CI24" i="2"/>
  <c r="CF24" i="2"/>
  <c r="CD24" i="2"/>
  <c r="CM24" i="2"/>
  <c r="CC24" i="2"/>
  <c r="CN24" i="2"/>
  <c r="CL24" i="2"/>
  <c r="DA24" i="2"/>
  <c r="CZ24" i="2"/>
  <c r="CJ24" i="2"/>
  <c r="CG24" i="2"/>
  <c r="CK24" i="2"/>
  <c r="CO24" i="2"/>
  <c r="CY24" i="2"/>
  <c r="CE24" i="2"/>
  <c r="CP24" i="2"/>
  <c r="CS24" i="2"/>
  <c r="CW24" i="2"/>
  <c r="CR24" i="2"/>
  <c r="CQ24" i="2"/>
  <c r="CT24" i="2"/>
  <c r="CU24" i="2"/>
  <c r="CX24" i="2"/>
  <c r="CT14" i="2"/>
  <c r="CU14" i="2"/>
  <c r="CN14" i="2"/>
  <c r="CY14" i="2"/>
  <c r="DA14" i="2"/>
  <c r="CZ14" i="2"/>
  <c r="CI14" i="2"/>
  <c r="CG14" i="2"/>
  <c r="CJ14" i="2"/>
  <c r="CH14" i="2"/>
  <c r="CR14" i="2"/>
  <c r="CV14" i="2"/>
  <c r="CO14" i="2"/>
  <c r="CL14" i="2"/>
  <c r="CQ14" i="2"/>
  <c r="CW14" i="2"/>
  <c r="CF14" i="2"/>
  <c r="CP14" i="2"/>
  <c r="CS14" i="2"/>
  <c r="CE14" i="2"/>
  <c r="CD14" i="2"/>
  <c r="CC14" i="2"/>
  <c r="CK14" i="2"/>
  <c r="CM14" i="2"/>
  <c r="CX14" i="2"/>
  <c r="FC9" i="2" l="1"/>
  <c r="FK9" i="2"/>
  <c r="FS9" i="2"/>
  <c r="FD9" i="2"/>
  <c r="FL9" i="2"/>
  <c r="FT9" i="2"/>
  <c r="FH9" i="2"/>
  <c r="FR9" i="2"/>
  <c r="FA9" i="2"/>
  <c r="FI9" i="2"/>
  <c r="FU9" i="2"/>
  <c r="FM9" i="2"/>
  <c r="FJ9" i="2"/>
  <c r="FV9" i="2"/>
  <c r="FB9" i="2"/>
  <c r="FN9" i="2"/>
  <c r="FW9" i="2"/>
  <c r="FE9" i="2"/>
  <c r="FO9" i="2"/>
  <c r="FF9" i="2"/>
  <c r="FX9" i="2"/>
  <c r="FG9" i="2"/>
  <c r="FP9" i="2"/>
  <c r="FQ9" i="2"/>
  <c r="EZ9" i="2"/>
  <c r="M16" i="2"/>
  <c r="I9" i="15" s="1"/>
  <c r="M22" i="2"/>
  <c r="I13" i="15" s="1"/>
  <c r="DJ14" i="2"/>
  <c r="DR14" i="2"/>
  <c r="DZ14" i="2"/>
  <c r="GE14" i="2" s="1"/>
  <c r="N18" i="2" s="1"/>
  <c r="DI14" i="2"/>
  <c r="DQ14" i="2"/>
  <c r="DY14" i="2"/>
  <c r="DH14" i="2"/>
  <c r="DP14" i="2"/>
  <c r="DX14" i="2"/>
  <c r="DG14" i="2"/>
  <c r="DO14" i="2"/>
  <c r="DW14" i="2"/>
  <c r="DF14" i="2"/>
  <c r="DN14" i="2"/>
  <c r="DV14" i="2"/>
  <c r="DE14" i="2"/>
  <c r="DM14" i="2"/>
  <c r="DU14" i="2"/>
  <c r="DB14" i="2"/>
  <c r="DD14" i="2"/>
  <c r="DL14" i="2"/>
  <c r="DT14" i="2"/>
  <c r="DC14" i="2"/>
  <c r="DK14" i="2"/>
  <c r="DS14" i="2"/>
  <c r="EH12" i="2"/>
  <c r="EP12" i="2"/>
  <c r="EY12" i="2"/>
  <c r="EG12" i="2"/>
  <c r="EO12" i="2"/>
  <c r="EW12" i="2"/>
  <c r="EX12" i="2"/>
  <c r="EF12" i="2"/>
  <c r="EN12" i="2"/>
  <c r="EV12" i="2"/>
  <c r="EA12" i="2"/>
  <c r="EE12" i="2"/>
  <c r="EM12" i="2"/>
  <c r="EU12" i="2"/>
  <c r="ED12" i="2"/>
  <c r="EL12" i="2"/>
  <c r="ET12" i="2"/>
  <c r="EC12" i="2"/>
  <c r="EK12" i="2"/>
  <c r="ES12" i="2"/>
  <c r="EB12" i="2"/>
  <c r="EJ12" i="2"/>
  <c r="ER12" i="2"/>
  <c r="EI12" i="2"/>
  <c r="EQ12" i="2"/>
  <c r="DJ24" i="2"/>
  <c r="DR24" i="2"/>
  <c r="DZ24" i="2"/>
  <c r="GE24" i="2" s="1"/>
  <c r="N33" i="2" s="1"/>
  <c r="DI24" i="2"/>
  <c r="DQ24" i="2"/>
  <c r="DY24" i="2"/>
  <c r="DH24" i="2"/>
  <c r="DP24" i="2"/>
  <c r="DX24" i="2"/>
  <c r="DG24" i="2"/>
  <c r="DO24" i="2"/>
  <c r="DW24" i="2"/>
  <c r="DF24" i="2"/>
  <c r="DN24" i="2"/>
  <c r="DV24" i="2"/>
  <c r="DE24" i="2"/>
  <c r="DM24" i="2"/>
  <c r="DU24" i="2"/>
  <c r="DD24" i="2"/>
  <c r="DL24" i="2"/>
  <c r="DT24" i="2"/>
  <c r="DB24" i="2"/>
  <c r="DC24" i="2"/>
  <c r="DK24" i="2"/>
  <c r="DS24" i="2"/>
  <c r="ED18" i="2"/>
  <c r="EL18" i="2"/>
  <c r="ET18" i="2"/>
  <c r="EA18" i="2"/>
  <c r="EC18" i="2"/>
  <c r="EK18" i="2"/>
  <c r="ES18" i="2"/>
  <c r="EB18" i="2"/>
  <c r="EJ18" i="2"/>
  <c r="ER18" i="2"/>
  <c r="EI18" i="2"/>
  <c r="EQ18" i="2"/>
  <c r="EH18" i="2"/>
  <c r="EP18" i="2"/>
  <c r="EY18" i="2"/>
  <c r="EG18" i="2"/>
  <c r="EO18" i="2"/>
  <c r="EW18" i="2"/>
  <c r="EX18" i="2"/>
  <c r="EF18" i="2"/>
  <c r="EN18" i="2"/>
  <c r="EV18" i="2"/>
  <c r="EE18" i="2"/>
  <c r="EM18" i="2"/>
  <c r="EU18" i="2"/>
  <c r="BU25" i="2"/>
  <c r="FX12" i="2" l="1"/>
  <c r="FD12" i="2"/>
  <c r="FL12" i="2"/>
  <c r="FT12" i="2"/>
  <c r="FE12" i="2"/>
  <c r="FM12" i="2"/>
  <c r="FU12" i="2"/>
  <c r="FI12" i="2"/>
  <c r="FS12" i="2"/>
  <c r="FB12" i="2"/>
  <c r="FJ12" i="2"/>
  <c r="FN12" i="2"/>
  <c r="EZ12" i="2"/>
  <c r="FV12" i="2"/>
  <c r="FA12" i="2"/>
  <c r="FK12" i="2"/>
  <c r="FW12" i="2"/>
  <c r="FC12" i="2"/>
  <c r="FO12" i="2"/>
  <c r="FF12" i="2"/>
  <c r="FP12" i="2"/>
  <c r="FH12" i="2"/>
  <c r="FQ12" i="2"/>
  <c r="FR12" i="2"/>
  <c r="FG12" i="2"/>
  <c r="FV18" i="2"/>
  <c r="FF18" i="2"/>
  <c r="FN18" i="2"/>
  <c r="FX18" i="2"/>
  <c r="FW18" i="2"/>
  <c r="FG18" i="2"/>
  <c r="FO18" i="2"/>
  <c r="FA18" i="2"/>
  <c r="FK18" i="2"/>
  <c r="FU18" i="2"/>
  <c r="FP18" i="2"/>
  <c r="FB18" i="2"/>
  <c r="FL18" i="2"/>
  <c r="FD18" i="2"/>
  <c r="FC18" i="2"/>
  <c r="FM18" i="2"/>
  <c r="FE18" i="2"/>
  <c r="FQ18" i="2"/>
  <c r="FH18" i="2"/>
  <c r="FI18" i="2"/>
  <c r="FJ18" i="2"/>
  <c r="FS18" i="2"/>
  <c r="FR18" i="2"/>
  <c r="FT18" i="2"/>
  <c r="EZ18" i="2"/>
  <c r="M33" i="2"/>
  <c r="G18" i="15" s="1"/>
  <c r="M18" i="2"/>
  <c r="M9" i="15" s="1"/>
  <c r="EF24" i="2"/>
  <c r="EN24" i="2"/>
  <c r="EV24" i="2"/>
  <c r="EE24" i="2"/>
  <c r="EM24" i="2"/>
  <c r="EU24" i="2"/>
  <c r="ED24" i="2"/>
  <c r="EL24" i="2"/>
  <c r="ET24" i="2"/>
  <c r="EY24" i="2"/>
  <c r="EC24" i="2"/>
  <c r="EK24" i="2"/>
  <c r="ES24" i="2"/>
  <c r="EX24" i="2"/>
  <c r="EB24" i="2"/>
  <c r="EJ24" i="2"/>
  <c r="ER24" i="2"/>
  <c r="EI24" i="2"/>
  <c r="EQ24" i="2"/>
  <c r="EA24" i="2"/>
  <c r="EH24" i="2"/>
  <c r="EP24" i="2"/>
  <c r="EG24" i="2"/>
  <c r="EO24" i="2"/>
  <c r="EW24" i="2"/>
  <c r="ED14" i="2"/>
  <c r="EL14" i="2"/>
  <c r="ET14" i="2"/>
  <c r="EC14" i="2"/>
  <c r="EK14" i="2"/>
  <c r="ES14" i="2"/>
  <c r="EB14" i="2"/>
  <c r="EJ14" i="2"/>
  <c r="ER14" i="2"/>
  <c r="EI14" i="2"/>
  <c r="EQ14" i="2"/>
  <c r="EH14" i="2"/>
  <c r="EP14" i="2"/>
  <c r="EA14" i="2"/>
  <c r="EY14" i="2"/>
  <c r="EG14" i="2"/>
  <c r="EO14" i="2"/>
  <c r="EW14" i="2"/>
  <c r="EX14" i="2"/>
  <c r="EF14" i="2"/>
  <c r="EN14" i="2"/>
  <c r="EV14" i="2"/>
  <c r="EE14" i="2"/>
  <c r="EM14" i="2"/>
  <c r="EU14" i="2"/>
  <c r="BV25" i="2"/>
  <c r="CJ10" i="2"/>
  <c r="CP10" i="2"/>
  <c r="CX10" i="2"/>
  <c r="CO10" i="2"/>
  <c r="CY10" i="2"/>
  <c r="CS10" i="2"/>
  <c r="CU10" i="2"/>
  <c r="CH10" i="2"/>
  <c r="CG10" i="2"/>
  <c r="CM10" i="2"/>
  <c r="CF10" i="2"/>
  <c r="CN10" i="2"/>
  <c r="CR10" i="2"/>
  <c r="CV10" i="2"/>
  <c r="CK10" i="2"/>
  <c r="CZ10" i="2"/>
  <c r="CI10" i="2"/>
  <c r="DA10" i="2"/>
  <c r="CD10" i="2"/>
  <c r="CC10" i="2"/>
  <c r="CE10" i="2"/>
  <c r="CL10" i="2"/>
  <c r="CQ10" i="2"/>
  <c r="CT10" i="2"/>
  <c r="CW10" i="2"/>
  <c r="CK16" i="2"/>
  <c r="CN16" i="2"/>
  <c r="CZ16" i="2"/>
  <c r="CI16" i="2"/>
  <c r="CL16" i="2"/>
  <c r="CG16" i="2"/>
  <c r="CX16" i="2"/>
  <c r="CR16" i="2"/>
  <c r="CO16" i="2"/>
  <c r="CY16" i="2"/>
  <c r="CF16" i="2"/>
  <c r="CV16" i="2"/>
  <c r="CQ16" i="2"/>
  <c r="CW16" i="2"/>
  <c r="CM16" i="2"/>
  <c r="CT16" i="2"/>
  <c r="CD16" i="2"/>
  <c r="CE16" i="2"/>
  <c r="DA16" i="2"/>
  <c r="CC16" i="2"/>
  <c r="CH16" i="2"/>
  <c r="CJ16" i="2"/>
  <c r="CP16" i="2"/>
  <c r="CS16" i="2"/>
  <c r="CU16" i="2"/>
  <c r="FW24" i="2" l="1"/>
  <c r="FE24" i="2"/>
  <c r="FM24" i="2"/>
  <c r="FU24" i="2"/>
  <c r="FX24" i="2"/>
  <c r="FF24" i="2"/>
  <c r="FN24" i="2"/>
  <c r="FV24" i="2"/>
  <c r="FB24" i="2"/>
  <c r="FL24" i="2"/>
  <c r="FC24" i="2"/>
  <c r="FO24" i="2"/>
  <c r="FG24" i="2"/>
  <c r="FQ24" i="2"/>
  <c r="FD24" i="2"/>
  <c r="FP24" i="2"/>
  <c r="FH24" i="2"/>
  <c r="FR24" i="2"/>
  <c r="EZ24" i="2"/>
  <c r="FS24" i="2"/>
  <c r="FT24" i="2"/>
  <c r="FA24" i="2"/>
  <c r="FI24" i="2"/>
  <c r="FJ24" i="2"/>
  <c r="FK24" i="2"/>
  <c r="FB14" i="2"/>
  <c r="FJ14" i="2"/>
  <c r="FR14" i="2"/>
  <c r="EZ14" i="2"/>
  <c r="FC14" i="2"/>
  <c r="FK14" i="2"/>
  <c r="FS14" i="2"/>
  <c r="FX14" i="2"/>
  <c r="FI14" i="2"/>
  <c r="FU14" i="2"/>
  <c r="FN14" i="2"/>
  <c r="FL14" i="2"/>
  <c r="FD14" i="2"/>
  <c r="FA14" i="2"/>
  <c r="FM14" i="2"/>
  <c r="FE14" i="2"/>
  <c r="FO14" i="2"/>
  <c r="FV14" i="2"/>
  <c r="FF14" i="2"/>
  <c r="FP14" i="2"/>
  <c r="FH14" i="2"/>
  <c r="FQ14" i="2"/>
  <c r="FG14" i="2"/>
  <c r="FT14" i="2"/>
  <c r="FW14" i="2"/>
  <c r="DJ10" i="2"/>
  <c r="DR10" i="2"/>
  <c r="DZ10" i="2"/>
  <c r="GE10" i="2" s="1"/>
  <c r="N14" i="2" s="1"/>
  <c r="DI10" i="2"/>
  <c r="DQ10" i="2"/>
  <c r="DY10" i="2"/>
  <c r="DB10" i="2"/>
  <c r="DH10" i="2"/>
  <c r="DP10" i="2"/>
  <c r="DX10" i="2"/>
  <c r="DG10" i="2"/>
  <c r="DO10" i="2"/>
  <c r="DW10" i="2"/>
  <c r="DF10" i="2"/>
  <c r="DN10" i="2"/>
  <c r="DV10" i="2"/>
  <c r="DE10" i="2"/>
  <c r="DM10" i="2"/>
  <c r="DU10" i="2"/>
  <c r="DD10" i="2"/>
  <c r="DL10" i="2"/>
  <c r="DT10" i="2"/>
  <c r="DC10" i="2"/>
  <c r="DK10" i="2"/>
  <c r="DS10" i="2"/>
  <c r="DJ16" i="2"/>
  <c r="DR16" i="2"/>
  <c r="DZ16" i="2"/>
  <c r="GE16" i="2" s="1"/>
  <c r="N20" i="2" s="1"/>
  <c r="DI16" i="2"/>
  <c r="DQ16" i="2"/>
  <c r="DY16" i="2"/>
  <c r="DH16" i="2"/>
  <c r="DP16" i="2"/>
  <c r="DX16" i="2"/>
  <c r="DG16" i="2"/>
  <c r="DO16" i="2"/>
  <c r="DW16" i="2"/>
  <c r="DF16" i="2"/>
  <c r="DN16" i="2"/>
  <c r="DV16" i="2"/>
  <c r="DE16" i="2"/>
  <c r="DM16" i="2"/>
  <c r="DU16" i="2"/>
  <c r="DD16" i="2"/>
  <c r="DL16" i="2"/>
  <c r="DT16" i="2"/>
  <c r="DC16" i="2"/>
  <c r="DK16" i="2"/>
  <c r="DS16" i="2"/>
  <c r="DB16" i="2"/>
  <c r="BW25" i="2"/>
  <c r="DA7" i="2"/>
  <c r="CN7" i="2"/>
  <c r="CL7" i="2"/>
  <c r="CG7" i="2"/>
  <c r="CJ7" i="2"/>
  <c r="CF7" i="2"/>
  <c r="CK7" i="2"/>
  <c r="CY7" i="2"/>
  <c r="CV7" i="2"/>
  <c r="CI7" i="2"/>
  <c r="CO7" i="2"/>
  <c r="CR7" i="2"/>
  <c r="CZ7" i="2"/>
  <c r="CQ7" i="2"/>
  <c r="CT7" i="2"/>
  <c r="CW7" i="2"/>
  <c r="CC7" i="2"/>
  <c r="CS7" i="2"/>
  <c r="CE7" i="2"/>
  <c r="CP7" i="2"/>
  <c r="CD7" i="2"/>
  <c r="CH7" i="2"/>
  <c r="CM7" i="2"/>
  <c r="CU7" i="2"/>
  <c r="CX7" i="2"/>
  <c r="M14" i="2" l="1"/>
  <c r="E9" i="15" s="1"/>
  <c r="M20" i="2"/>
  <c r="E13" i="15" s="1"/>
  <c r="ED10" i="2"/>
  <c r="EL10" i="2"/>
  <c r="ET10" i="2"/>
  <c r="EA10" i="2"/>
  <c r="EC10" i="2"/>
  <c r="EK10" i="2"/>
  <c r="ES10" i="2"/>
  <c r="EB10" i="2"/>
  <c r="EJ10" i="2"/>
  <c r="ER10" i="2"/>
  <c r="EI10" i="2"/>
  <c r="EQ10" i="2"/>
  <c r="EH10" i="2"/>
  <c r="EP10" i="2"/>
  <c r="EY10" i="2"/>
  <c r="EG10" i="2"/>
  <c r="EO10" i="2"/>
  <c r="EW10" i="2"/>
  <c r="EX10" i="2"/>
  <c r="EF10" i="2"/>
  <c r="EN10" i="2"/>
  <c r="EV10" i="2"/>
  <c r="EE10" i="2"/>
  <c r="EM10" i="2"/>
  <c r="EU10" i="2"/>
  <c r="EH16" i="2"/>
  <c r="EP16" i="2"/>
  <c r="EY16" i="2"/>
  <c r="EG16" i="2"/>
  <c r="EO16" i="2"/>
  <c r="EW16" i="2"/>
  <c r="EX16" i="2"/>
  <c r="EF16" i="2"/>
  <c r="EN16" i="2"/>
  <c r="EV16" i="2"/>
  <c r="EE16" i="2"/>
  <c r="EM16" i="2"/>
  <c r="EU16" i="2"/>
  <c r="ED16" i="2"/>
  <c r="EL16" i="2"/>
  <c r="ET16" i="2"/>
  <c r="EC16" i="2"/>
  <c r="EK16" i="2"/>
  <c r="ES16" i="2"/>
  <c r="EB16" i="2"/>
  <c r="EJ16" i="2"/>
  <c r="ER16" i="2"/>
  <c r="EA16" i="2"/>
  <c r="EI16" i="2"/>
  <c r="EQ16" i="2"/>
  <c r="DJ7" i="2"/>
  <c r="DR7" i="2"/>
  <c r="DZ7" i="2"/>
  <c r="GE7" i="2" s="1"/>
  <c r="N11" i="2" s="1"/>
  <c r="DI7" i="2"/>
  <c r="DQ7" i="2"/>
  <c r="DY7" i="2"/>
  <c r="DH7" i="2"/>
  <c r="DP7" i="2"/>
  <c r="DX7" i="2"/>
  <c r="DG7" i="2"/>
  <c r="DO7" i="2"/>
  <c r="DW7" i="2"/>
  <c r="DF7" i="2"/>
  <c r="DN7" i="2"/>
  <c r="DV7" i="2"/>
  <c r="DE7" i="2"/>
  <c r="DM7" i="2"/>
  <c r="DU7" i="2"/>
  <c r="DD7" i="2"/>
  <c r="DL7" i="2"/>
  <c r="DT7" i="2"/>
  <c r="DB7" i="2"/>
  <c r="DC7" i="2"/>
  <c r="DK7" i="2"/>
  <c r="DS7" i="2"/>
  <c r="BX25" i="2"/>
  <c r="CK19" i="2"/>
  <c r="CL19" i="2"/>
  <c r="CX19" i="2"/>
  <c r="CP19" i="2"/>
  <c r="CD19" i="2"/>
  <c r="CH19" i="2"/>
  <c r="CM19" i="2"/>
  <c r="CY19" i="2"/>
  <c r="CV19" i="2"/>
  <c r="CR19" i="2"/>
  <c r="CI19" i="2"/>
  <c r="CU19" i="2"/>
  <c r="CO19" i="2"/>
  <c r="CN19" i="2"/>
  <c r="CZ19" i="2"/>
  <c r="CT19" i="2"/>
  <c r="CQ19" i="2"/>
  <c r="CJ19" i="2"/>
  <c r="CE19" i="2"/>
  <c r="CC19" i="2"/>
  <c r="CW19" i="2"/>
  <c r="CF19" i="2"/>
  <c r="DA19" i="2"/>
  <c r="CG19" i="2"/>
  <c r="CS19" i="2"/>
  <c r="FH16" i="2" l="1"/>
  <c r="FP16" i="2"/>
  <c r="FV16" i="2"/>
  <c r="FA16" i="2"/>
  <c r="FI16" i="2"/>
  <c r="FQ16" i="2"/>
  <c r="FK16" i="2"/>
  <c r="FU16" i="2"/>
  <c r="FN16" i="2"/>
  <c r="FW16" i="2"/>
  <c r="FB16" i="2"/>
  <c r="FL16" i="2"/>
  <c r="EZ16" i="2"/>
  <c r="FD16" i="2"/>
  <c r="FX16" i="2"/>
  <c r="FC16" i="2"/>
  <c r="FM16" i="2"/>
  <c r="FE16" i="2"/>
  <c r="FO16" i="2"/>
  <c r="FF16" i="2"/>
  <c r="FR16" i="2"/>
  <c r="FJ16" i="2"/>
  <c r="FS16" i="2"/>
  <c r="FT16" i="2"/>
  <c r="FG16" i="2"/>
  <c r="FV10" i="2"/>
  <c r="FF10" i="2"/>
  <c r="FN10" i="2"/>
  <c r="FX10" i="2"/>
  <c r="FW10" i="2"/>
  <c r="FG10" i="2"/>
  <c r="FO10" i="2"/>
  <c r="FI10" i="2"/>
  <c r="FS10" i="2"/>
  <c r="FB10" i="2"/>
  <c r="FL10" i="2"/>
  <c r="FJ10" i="2"/>
  <c r="FT10" i="2"/>
  <c r="FA10" i="2"/>
  <c r="FK10" i="2"/>
  <c r="FU10" i="2"/>
  <c r="FC10" i="2"/>
  <c r="FM10" i="2"/>
  <c r="FD10" i="2"/>
  <c r="FP10" i="2"/>
  <c r="FH10" i="2"/>
  <c r="FQ10" i="2"/>
  <c r="FR10" i="2"/>
  <c r="EZ10" i="2"/>
  <c r="FE10" i="2"/>
  <c r="M11" i="2"/>
  <c r="K5" i="15" s="1"/>
  <c r="DJ19" i="2"/>
  <c r="DR19" i="2"/>
  <c r="DZ19" i="2"/>
  <c r="DI19" i="2"/>
  <c r="DQ19" i="2"/>
  <c r="DY19" i="2"/>
  <c r="DH19" i="2"/>
  <c r="DP19" i="2"/>
  <c r="DX19" i="2"/>
  <c r="DB19" i="2"/>
  <c r="DG19" i="2"/>
  <c r="DO19" i="2"/>
  <c r="DW19" i="2"/>
  <c r="DF19" i="2"/>
  <c r="DN19" i="2"/>
  <c r="DV19" i="2"/>
  <c r="DE19" i="2"/>
  <c r="DM19" i="2"/>
  <c r="DU19" i="2"/>
  <c r="DD19" i="2"/>
  <c r="DL19" i="2"/>
  <c r="DT19" i="2"/>
  <c r="DC19" i="2"/>
  <c r="DK19" i="2"/>
  <c r="DS19" i="2"/>
  <c r="EF7" i="2"/>
  <c r="EN7" i="2"/>
  <c r="EV7" i="2"/>
  <c r="EE7" i="2"/>
  <c r="EM7" i="2"/>
  <c r="EU7" i="2"/>
  <c r="ED7" i="2"/>
  <c r="EL7" i="2"/>
  <c r="ET7" i="2"/>
  <c r="EY7" i="2"/>
  <c r="EC7" i="2"/>
  <c r="EK7" i="2"/>
  <c r="ES7" i="2"/>
  <c r="EX7" i="2"/>
  <c r="EB7" i="2"/>
  <c r="EJ7" i="2"/>
  <c r="ER7" i="2"/>
  <c r="EI7" i="2"/>
  <c r="EQ7" i="2"/>
  <c r="EA7" i="2"/>
  <c r="EH7" i="2"/>
  <c r="EP7" i="2"/>
  <c r="EG7" i="2"/>
  <c r="EO7" i="2"/>
  <c r="EW7" i="2"/>
  <c r="DA11" i="2"/>
  <c r="CR11" i="2"/>
  <c r="CJ11" i="2"/>
  <c r="CS11" i="2"/>
  <c r="CH11" i="2"/>
  <c r="CT11" i="2"/>
  <c r="CW11" i="2"/>
  <c r="CP11" i="2"/>
  <c r="CX11" i="2"/>
  <c r="CU11" i="2"/>
  <c r="CM11" i="2"/>
  <c r="CV11" i="2"/>
  <c r="CZ11" i="2"/>
  <c r="CK11" i="2"/>
  <c r="CF11" i="2"/>
  <c r="CD11" i="2"/>
  <c r="CN11" i="2"/>
  <c r="CE11" i="2"/>
  <c r="CC11" i="2"/>
  <c r="CG11" i="2"/>
  <c r="CI11" i="2"/>
  <c r="CL11" i="2"/>
  <c r="CO11" i="2"/>
  <c r="CQ11" i="2"/>
  <c r="CY11" i="2"/>
  <c r="BY25" i="2"/>
  <c r="GE19" i="2" l="1"/>
  <c r="N23" i="2" s="1"/>
  <c r="FW7" i="2"/>
  <c r="FE7" i="2"/>
  <c r="FM7" i="2"/>
  <c r="FU7" i="2"/>
  <c r="FX7" i="2"/>
  <c r="FF7" i="2"/>
  <c r="FN7" i="2"/>
  <c r="FH7" i="2"/>
  <c r="FR7" i="2"/>
  <c r="EZ7" i="2"/>
  <c r="FA7" i="2"/>
  <c r="FV7" i="2"/>
  <c r="FI7" i="2"/>
  <c r="FS7" i="2"/>
  <c r="FJ7" i="2"/>
  <c r="FT7" i="2"/>
  <c r="FK7" i="2"/>
  <c r="FB7" i="2"/>
  <c r="FL7" i="2"/>
  <c r="FC7" i="2"/>
  <c r="FO7" i="2"/>
  <c r="FG7" i="2"/>
  <c r="FD7" i="2"/>
  <c r="FP7" i="2"/>
  <c r="FQ7" i="2"/>
  <c r="M23" i="2"/>
  <c r="EF19" i="2"/>
  <c r="EN19" i="2"/>
  <c r="EV19" i="2"/>
  <c r="EE19" i="2"/>
  <c r="EM19" i="2"/>
  <c r="EU19" i="2"/>
  <c r="EA19" i="2"/>
  <c r="ED19" i="2"/>
  <c r="EL19" i="2"/>
  <c r="ET19" i="2"/>
  <c r="EY19" i="2"/>
  <c r="EC19" i="2"/>
  <c r="EK19" i="2"/>
  <c r="ES19" i="2"/>
  <c r="EX19" i="2"/>
  <c r="EB19" i="2"/>
  <c r="EJ19" i="2"/>
  <c r="ER19" i="2"/>
  <c r="EI19" i="2"/>
  <c r="EQ19" i="2"/>
  <c r="EH19" i="2"/>
  <c r="EP19" i="2"/>
  <c r="EG19" i="2"/>
  <c r="EO19" i="2"/>
  <c r="EW19" i="2"/>
  <c r="DJ11" i="2"/>
  <c r="DR11" i="2"/>
  <c r="DZ11" i="2"/>
  <c r="GE11" i="2" s="1"/>
  <c r="N15" i="2" s="1"/>
  <c r="DI11" i="2"/>
  <c r="DQ11" i="2"/>
  <c r="DY11" i="2"/>
  <c r="DH11" i="2"/>
  <c r="DP11" i="2"/>
  <c r="DX11" i="2"/>
  <c r="DB11" i="2"/>
  <c r="DG11" i="2"/>
  <c r="DO11" i="2"/>
  <c r="DW11" i="2"/>
  <c r="DF11" i="2"/>
  <c r="DN11" i="2"/>
  <c r="DV11" i="2"/>
  <c r="DE11" i="2"/>
  <c r="DM11" i="2"/>
  <c r="DU11" i="2"/>
  <c r="DD11" i="2"/>
  <c r="DL11" i="2"/>
  <c r="DT11" i="2"/>
  <c r="DC11" i="2"/>
  <c r="DK11" i="2"/>
  <c r="DS11" i="2"/>
  <c r="CL21" i="2"/>
  <c r="CX21" i="2"/>
  <c r="CM21" i="2"/>
  <c r="CD21" i="2"/>
  <c r="CH21" i="2"/>
  <c r="CR21" i="2"/>
  <c r="CY21" i="2"/>
  <c r="CU21" i="2"/>
  <c r="CO21" i="2"/>
  <c r="CN21" i="2"/>
  <c r="CJ21" i="2"/>
  <c r="CT21" i="2"/>
  <c r="DA21" i="2"/>
  <c r="CZ21" i="2"/>
  <c r="CQ21" i="2"/>
  <c r="CK21" i="2"/>
  <c r="CC21" i="2"/>
  <c r="CV21" i="2"/>
  <c r="CP21" i="2"/>
  <c r="CW21" i="2"/>
  <c r="CF21" i="2"/>
  <c r="CI21" i="2"/>
  <c r="CG21" i="2"/>
  <c r="CS21" i="2"/>
  <c r="CE21" i="2"/>
  <c r="CT15" i="2"/>
  <c r="CS15" i="2"/>
  <c r="CH15" i="2"/>
  <c r="CQ15" i="2"/>
  <c r="CP15" i="2"/>
  <c r="CJ15" i="2"/>
  <c r="CZ15" i="2"/>
  <c r="CY15" i="2"/>
  <c r="CE15" i="2"/>
  <c r="CR15" i="2"/>
  <c r="CK15" i="2"/>
  <c r="CD15" i="2"/>
  <c r="CX15" i="2"/>
  <c r="CL15" i="2"/>
  <c r="DA15" i="2"/>
  <c r="CU15" i="2"/>
  <c r="CN15" i="2"/>
  <c r="CO15" i="2"/>
  <c r="CM15" i="2"/>
  <c r="CF15" i="2"/>
  <c r="CI15" i="2"/>
  <c r="CC15" i="2"/>
  <c r="CW15" i="2"/>
  <c r="CV15" i="2"/>
  <c r="CG15" i="2"/>
  <c r="CT6" i="2"/>
  <c r="CO6" i="2"/>
  <c r="CM6" i="2"/>
  <c r="CD6" i="2"/>
  <c r="CR6" i="2"/>
  <c r="CC6" i="2"/>
  <c r="CP6" i="2"/>
  <c r="CK6" i="2"/>
  <c r="DA6" i="2"/>
  <c r="CW6" i="2"/>
  <c r="CN6" i="2"/>
  <c r="CI6" i="2"/>
  <c r="CY6" i="2"/>
  <c r="CE6" i="2"/>
  <c r="CF6" i="2"/>
  <c r="CL6" i="2"/>
  <c r="CG6" i="2"/>
  <c r="CJ6" i="2"/>
  <c r="CZ6" i="2"/>
  <c r="CU6" i="2"/>
  <c r="CQ6" i="2"/>
  <c r="CH6" i="2"/>
  <c r="CX6" i="2"/>
  <c r="CS6" i="2"/>
  <c r="CV6" i="2"/>
  <c r="BZ25" i="2"/>
  <c r="K13" i="15" l="1"/>
  <c r="FA19" i="2"/>
  <c r="FI19" i="2"/>
  <c r="FQ19" i="2"/>
  <c r="FB19" i="2"/>
  <c r="FJ19" i="2"/>
  <c r="FR19" i="2"/>
  <c r="FW19" i="2"/>
  <c r="FX19" i="2"/>
  <c r="FL19" i="2"/>
  <c r="FO19" i="2"/>
  <c r="FC19" i="2"/>
  <c r="FM19" i="2"/>
  <c r="FE19" i="2"/>
  <c r="FD19" i="2"/>
  <c r="FN19" i="2"/>
  <c r="FF19" i="2"/>
  <c r="FP19" i="2"/>
  <c r="FS19" i="2"/>
  <c r="FT19" i="2"/>
  <c r="FU19" i="2"/>
  <c r="FV19" i="2"/>
  <c r="EZ19" i="2"/>
  <c r="FG19" i="2"/>
  <c r="FH19" i="2"/>
  <c r="FK19" i="2"/>
  <c r="M15" i="2"/>
  <c r="G9" i="15" s="1"/>
  <c r="DJ15" i="2"/>
  <c r="DR15" i="2"/>
  <c r="DZ15" i="2"/>
  <c r="GE15" i="2" s="1"/>
  <c r="N19" i="2" s="1"/>
  <c r="DI15" i="2"/>
  <c r="DQ15" i="2"/>
  <c r="DY15" i="2"/>
  <c r="DH15" i="2"/>
  <c r="DP15" i="2"/>
  <c r="DX15" i="2"/>
  <c r="DG15" i="2"/>
  <c r="DO15" i="2"/>
  <c r="DW15" i="2"/>
  <c r="DF15" i="2"/>
  <c r="DN15" i="2"/>
  <c r="DV15" i="2"/>
  <c r="DE15" i="2"/>
  <c r="DM15" i="2"/>
  <c r="DU15" i="2"/>
  <c r="DD15" i="2"/>
  <c r="DL15" i="2"/>
  <c r="DT15" i="2"/>
  <c r="DB15" i="2"/>
  <c r="DC15" i="2"/>
  <c r="DK15" i="2"/>
  <c r="DS15" i="2"/>
  <c r="EF11" i="2"/>
  <c r="EN11" i="2"/>
  <c r="EV11" i="2"/>
  <c r="EE11" i="2"/>
  <c r="EM11" i="2"/>
  <c r="EU11" i="2"/>
  <c r="EA11" i="2"/>
  <c r="ED11" i="2"/>
  <c r="EL11" i="2"/>
  <c r="ET11" i="2"/>
  <c r="EY11" i="2"/>
  <c r="EC11" i="2"/>
  <c r="EK11" i="2"/>
  <c r="ES11" i="2"/>
  <c r="EX11" i="2"/>
  <c r="EB11" i="2"/>
  <c r="EJ11" i="2"/>
  <c r="ER11" i="2"/>
  <c r="EI11" i="2"/>
  <c r="EQ11" i="2"/>
  <c r="EH11" i="2"/>
  <c r="EP11" i="2"/>
  <c r="EG11" i="2"/>
  <c r="EO11" i="2"/>
  <c r="EW11" i="2"/>
  <c r="DJ6" i="2"/>
  <c r="DR6" i="2"/>
  <c r="DZ6" i="2"/>
  <c r="GE6" i="2" s="1"/>
  <c r="N10" i="2" s="1"/>
  <c r="DI6" i="2"/>
  <c r="DQ6" i="2"/>
  <c r="DY6" i="2"/>
  <c r="DH6" i="2"/>
  <c r="DP6" i="2"/>
  <c r="DX6" i="2"/>
  <c r="DG6" i="2"/>
  <c r="DO6" i="2"/>
  <c r="DW6" i="2"/>
  <c r="DF6" i="2"/>
  <c r="DN6" i="2"/>
  <c r="DV6" i="2"/>
  <c r="DE6" i="2"/>
  <c r="DM6" i="2"/>
  <c r="DU6" i="2"/>
  <c r="DB6" i="2"/>
  <c r="DD6" i="2"/>
  <c r="DL6" i="2"/>
  <c r="DT6" i="2"/>
  <c r="DC6" i="2"/>
  <c r="DK6" i="2"/>
  <c r="DS6" i="2"/>
  <c r="DJ21" i="2"/>
  <c r="DR21" i="2"/>
  <c r="DZ21" i="2"/>
  <c r="DI21" i="2"/>
  <c r="DQ21" i="2"/>
  <c r="DY21" i="2"/>
  <c r="DH21" i="2"/>
  <c r="DP21" i="2"/>
  <c r="DX21" i="2"/>
  <c r="DG21" i="2"/>
  <c r="DO21" i="2"/>
  <c r="DW21" i="2"/>
  <c r="DB21" i="2"/>
  <c r="DF21" i="2"/>
  <c r="DN21" i="2"/>
  <c r="DV21" i="2"/>
  <c r="DE21" i="2"/>
  <c r="DM21" i="2"/>
  <c r="DU21" i="2"/>
  <c r="DD21" i="2"/>
  <c r="DL21" i="2"/>
  <c r="DT21" i="2"/>
  <c r="DC21" i="2"/>
  <c r="DK21" i="2"/>
  <c r="DS21" i="2"/>
  <c r="CL4" i="2"/>
  <c r="CH4" i="2"/>
  <c r="CO4" i="2"/>
  <c r="CS4" i="2"/>
  <c r="CI4" i="2"/>
  <c r="CU4" i="2"/>
  <c r="CT4" i="2"/>
  <c r="CM4" i="2"/>
  <c r="CZ4" i="2"/>
  <c r="CC4" i="2"/>
  <c r="CY4" i="2"/>
  <c r="CJ4" i="2"/>
  <c r="CQ4" i="2"/>
  <c r="CE4" i="2"/>
  <c r="CN4" i="2"/>
  <c r="CR4" i="2"/>
  <c r="CV4" i="2"/>
  <c r="DA4" i="2"/>
  <c r="CF4" i="2"/>
  <c r="CK4" i="2"/>
  <c r="CW4" i="2"/>
  <c r="CP4" i="2"/>
  <c r="CG4" i="2"/>
  <c r="CX4" i="2"/>
  <c r="CD4" i="2"/>
  <c r="CA25" i="2"/>
  <c r="CV5" i="2"/>
  <c r="CR5" i="2"/>
  <c r="CN5" i="2"/>
  <c r="CJ5" i="2"/>
  <c r="CX5" i="2"/>
  <c r="CU5" i="2"/>
  <c r="CT5" i="2"/>
  <c r="CG5" i="2"/>
  <c r="CQ5" i="2"/>
  <c r="CP5" i="2"/>
  <c r="CS5" i="2"/>
  <c r="CC5" i="2"/>
  <c r="CE5" i="2"/>
  <c r="CL5" i="2"/>
  <c r="CO5" i="2"/>
  <c r="DA5" i="2"/>
  <c r="CK5" i="2"/>
  <c r="CY5" i="2"/>
  <c r="CH5" i="2"/>
  <c r="CW5" i="2"/>
  <c r="CD5" i="2"/>
  <c r="CI5" i="2"/>
  <c r="CF5" i="2"/>
  <c r="CZ5" i="2"/>
  <c r="CM5" i="2"/>
  <c r="CH22" i="2"/>
  <c r="CX22" i="2"/>
  <c r="CS22" i="2"/>
  <c r="CF22" i="2"/>
  <c r="CQ22" i="2"/>
  <c r="CV22" i="2"/>
  <c r="CT22" i="2"/>
  <c r="CO22" i="2"/>
  <c r="CD22" i="2"/>
  <c r="CU22" i="2"/>
  <c r="CR22" i="2"/>
  <c r="CM22" i="2"/>
  <c r="CP22" i="2"/>
  <c r="CK22" i="2"/>
  <c r="DA22" i="2"/>
  <c r="CN22" i="2"/>
  <c r="CI22" i="2"/>
  <c r="CY22" i="2"/>
  <c r="CZ22" i="2"/>
  <c r="CE22" i="2"/>
  <c r="CL22" i="2"/>
  <c r="CG22" i="2"/>
  <c r="CW22" i="2"/>
  <c r="CC22" i="2"/>
  <c r="CJ22" i="2"/>
  <c r="CR23" i="2"/>
  <c r="CV23" i="2"/>
  <c r="CL23" i="2"/>
  <c r="CQ23" i="2"/>
  <c r="CW23" i="2"/>
  <c r="CP23" i="2"/>
  <c r="CS23" i="2"/>
  <c r="CT23" i="2"/>
  <c r="CN23" i="2"/>
  <c r="CY23" i="2"/>
  <c r="CG23" i="2"/>
  <c r="DA23" i="2"/>
  <c r="CZ23" i="2"/>
  <c r="CI23" i="2"/>
  <c r="CJ23" i="2"/>
  <c r="CU23" i="2"/>
  <c r="CD23" i="2"/>
  <c r="CC23" i="2"/>
  <c r="CE23" i="2"/>
  <c r="CF23" i="2"/>
  <c r="CH23" i="2"/>
  <c r="CK23" i="2"/>
  <c r="CM23" i="2"/>
  <c r="CO23" i="2"/>
  <c r="CX23" i="2"/>
  <c r="GE21" i="2" l="1"/>
  <c r="ED21" i="2"/>
  <c r="EL21" i="2"/>
  <c r="ET21" i="2"/>
  <c r="EN21" i="2"/>
  <c r="EO21" i="2"/>
  <c r="EH21" i="2"/>
  <c r="EX21" i="2"/>
  <c r="EI21" i="2"/>
  <c r="EQ21" i="2"/>
  <c r="EJ21" i="2"/>
  <c r="ER21" i="2"/>
  <c r="EE21" i="2"/>
  <c r="EM21" i="2"/>
  <c r="EU21" i="2"/>
  <c r="EF21" i="2"/>
  <c r="EV21" i="2"/>
  <c r="EG21" i="2"/>
  <c r="EW21" i="2"/>
  <c r="EP21" i="2"/>
  <c r="EY21" i="2"/>
  <c r="EB21" i="2"/>
  <c r="EC21" i="2"/>
  <c r="EK21" i="2"/>
  <c r="ES21" i="2"/>
  <c r="FA11" i="2"/>
  <c r="FI11" i="2"/>
  <c r="FQ11" i="2"/>
  <c r="FB11" i="2"/>
  <c r="FJ11" i="2"/>
  <c r="FR11" i="2"/>
  <c r="FV11" i="2"/>
  <c r="FW11" i="2"/>
  <c r="FH11" i="2"/>
  <c r="FT11" i="2"/>
  <c r="FM11" i="2"/>
  <c r="FX11" i="2"/>
  <c r="FK11" i="2"/>
  <c r="FU11" i="2"/>
  <c r="FC11" i="2"/>
  <c r="FL11" i="2"/>
  <c r="FD11" i="2"/>
  <c r="FN11" i="2"/>
  <c r="EZ11" i="2"/>
  <c r="FE11" i="2"/>
  <c r="FO11" i="2"/>
  <c r="FG11" i="2"/>
  <c r="FF11" i="2"/>
  <c r="FP11" i="2"/>
  <c r="FS11" i="2"/>
  <c r="M19" i="2"/>
  <c r="C13" i="15" s="1"/>
  <c r="M10" i="2"/>
  <c r="I5" i="15" s="1"/>
  <c r="F37" i="2"/>
  <c r="EF15" i="2"/>
  <c r="EN15" i="2"/>
  <c r="EV15" i="2"/>
  <c r="EE15" i="2"/>
  <c r="EM15" i="2"/>
  <c r="EU15" i="2"/>
  <c r="ED15" i="2"/>
  <c r="EL15" i="2"/>
  <c r="ET15" i="2"/>
  <c r="EY15" i="2"/>
  <c r="EC15" i="2"/>
  <c r="EK15" i="2"/>
  <c r="ES15" i="2"/>
  <c r="EX15" i="2"/>
  <c r="EB15" i="2"/>
  <c r="EJ15" i="2"/>
  <c r="ER15" i="2"/>
  <c r="EI15" i="2"/>
  <c r="EQ15" i="2"/>
  <c r="EA15" i="2"/>
  <c r="EH15" i="2"/>
  <c r="EP15" i="2"/>
  <c r="EG15" i="2"/>
  <c r="EO15" i="2"/>
  <c r="EW15" i="2"/>
  <c r="DJ23" i="2"/>
  <c r="DR23" i="2"/>
  <c r="DZ23" i="2"/>
  <c r="GE23" i="2" s="1"/>
  <c r="N30" i="2" s="1"/>
  <c r="DI23" i="2"/>
  <c r="DQ23" i="2"/>
  <c r="DY23" i="2"/>
  <c r="DH23" i="2"/>
  <c r="DP23" i="2"/>
  <c r="DX23" i="2"/>
  <c r="DG23" i="2"/>
  <c r="DO23" i="2"/>
  <c r="DW23" i="2"/>
  <c r="DF23" i="2"/>
  <c r="DN23" i="2"/>
  <c r="DV23" i="2"/>
  <c r="DE23" i="2"/>
  <c r="DM23" i="2"/>
  <c r="DU23" i="2"/>
  <c r="DB23" i="2"/>
  <c r="DD23" i="2"/>
  <c r="DL23" i="2"/>
  <c r="DT23" i="2"/>
  <c r="DC23" i="2"/>
  <c r="DK23" i="2"/>
  <c r="DS23" i="2"/>
  <c r="ED6" i="2"/>
  <c r="EL6" i="2"/>
  <c r="ET6" i="2"/>
  <c r="EC6" i="2"/>
  <c r="EK6" i="2"/>
  <c r="ES6" i="2"/>
  <c r="EB6" i="2"/>
  <c r="EJ6" i="2"/>
  <c r="ER6" i="2"/>
  <c r="EI6" i="2"/>
  <c r="EQ6" i="2"/>
  <c r="EH6" i="2"/>
  <c r="EP6" i="2"/>
  <c r="EA6" i="2"/>
  <c r="EY6" i="2"/>
  <c r="EG6" i="2"/>
  <c r="EO6" i="2"/>
  <c r="EW6" i="2"/>
  <c r="EX6" i="2"/>
  <c r="EF6" i="2"/>
  <c r="EN6" i="2"/>
  <c r="EV6" i="2"/>
  <c r="EE6" i="2"/>
  <c r="EM6" i="2"/>
  <c r="EU6" i="2"/>
  <c r="DJ22" i="2"/>
  <c r="DR22" i="2"/>
  <c r="DZ22" i="2"/>
  <c r="GE22" i="2" s="1"/>
  <c r="N27" i="2" s="1"/>
  <c r="DI22" i="2"/>
  <c r="DQ22" i="2"/>
  <c r="DY22" i="2"/>
  <c r="DH22" i="2"/>
  <c r="DP22" i="2"/>
  <c r="DX22" i="2"/>
  <c r="DG22" i="2"/>
  <c r="DO22" i="2"/>
  <c r="DW22" i="2"/>
  <c r="DF22" i="2"/>
  <c r="DN22" i="2"/>
  <c r="DV22" i="2"/>
  <c r="DB22" i="2"/>
  <c r="DE22" i="2"/>
  <c r="DM22" i="2"/>
  <c r="DU22" i="2"/>
  <c r="DD22" i="2"/>
  <c r="DL22" i="2"/>
  <c r="DT22" i="2"/>
  <c r="DC22" i="2"/>
  <c r="DK22" i="2"/>
  <c r="DS22" i="2"/>
  <c r="DJ5" i="2"/>
  <c r="DR5" i="2"/>
  <c r="DZ5" i="2"/>
  <c r="GE5" i="2" s="1"/>
  <c r="N9" i="2" s="1"/>
  <c r="DI5" i="2"/>
  <c r="DQ5" i="2"/>
  <c r="DY5" i="2"/>
  <c r="DH5" i="2"/>
  <c r="DP5" i="2"/>
  <c r="DX5" i="2"/>
  <c r="DG5" i="2"/>
  <c r="DO5" i="2"/>
  <c r="DW5" i="2"/>
  <c r="DF5" i="2"/>
  <c r="DN5" i="2"/>
  <c r="DV5" i="2"/>
  <c r="DB5" i="2"/>
  <c r="DE5" i="2"/>
  <c r="DM5" i="2"/>
  <c r="DU5" i="2"/>
  <c r="DD5" i="2"/>
  <c r="DL5" i="2"/>
  <c r="DT5" i="2"/>
  <c r="DC5" i="2"/>
  <c r="DK5" i="2"/>
  <c r="DS5" i="2"/>
  <c r="DJ4" i="2"/>
  <c r="DR4" i="2"/>
  <c r="DZ4" i="2"/>
  <c r="GE4" i="2" s="1"/>
  <c r="N8" i="2" s="1"/>
  <c r="DI4" i="2"/>
  <c r="DQ4" i="2"/>
  <c r="DY4" i="2"/>
  <c r="DH4" i="2"/>
  <c r="DP4" i="2"/>
  <c r="DX4" i="2"/>
  <c r="DG4" i="2"/>
  <c r="DO4" i="2"/>
  <c r="DW4" i="2"/>
  <c r="DB4" i="2"/>
  <c r="DF4" i="2"/>
  <c r="DN4" i="2"/>
  <c r="DV4" i="2"/>
  <c r="DE4" i="2"/>
  <c r="DM4" i="2"/>
  <c r="DU4" i="2"/>
  <c r="DD4" i="2"/>
  <c r="DL4" i="2"/>
  <c r="DT4" i="2"/>
  <c r="DC4" i="2"/>
  <c r="DK4" i="2"/>
  <c r="DS4" i="2"/>
  <c r="EA21" i="2"/>
  <c r="CR3" i="2"/>
  <c r="CO3" i="2"/>
  <c r="CP3" i="2"/>
  <c r="CC3" i="2"/>
  <c r="CM3" i="2"/>
  <c r="CD3" i="2"/>
  <c r="CE3" i="2"/>
  <c r="CN3" i="2"/>
  <c r="CK3" i="2"/>
  <c r="DA3" i="2"/>
  <c r="CQ3" i="2"/>
  <c r="CL3" i="2"/>
  <c r="CI3" i="2"/>
  <c r="CY3" i="2"/>
  <c r="CJ3" i="2"/>
  <c r="CZ3" i="2"/>
  <c r="CW3" i="2"/>
  <c r="CG3" i="2"/>
  <c r="CX3" i="2"/>
  <c r="CU3" i="2"/>
  <c r="CT3" i="2"/>
  <c r="CH3" i="2"/>
  <c r="CV3" i="2"/>
  <c r="CS3" i="2"/>
  <c r="CF3" i="2"/>
  <c r="CH2" i="2"/>
  <c r="CB25" i="2"/>
  <c r="CQ2" i="2"/>
  <c r="GD2" i="2" s="1"/>
  <c r="CZ2" i="2"/>
  <c r="CJ2" i="2"/>
  <c r="CD2" i="2"/>
  <c r="CL2" i="2"/>
  <c r="CS2" i="2"/>
  <c r="CU2" i="2"/>
  <c r="CF2" i="2"/>
  <c r="CN2" i="2"/>
  <c r="CW2" i="2"/>
  <c r="CC2" i="2"/>
  <c r="CP2" i="2"/>
  <c r="CI2" i="2"/>
  <c r="CY2" i="2"/>
  <c r="CR2" i="2"/>
  <c r="DA2" i="2"/>
  <c r="CK2" i="2"/>
  <c r="CT2" i="2"/>
  <c r="CG2" i="2"/>
  <c r="CX2" i="2"/>
  <c r="CE2" i="2"/>
  <c r="CM2" i="2"/>
  <c r="CV2" i="2"/>
  <c r="CO2" i="2"/>
  <c r="FW15" i="2" l="1"/>
  <c r="FE15" i="2"/>
  <c r="FM15" i="2"/>
  <c r="FU15" i="2"/>
  <c r="FX15" i="2"/>
  <c r="FF15" i="2"/>
  <c r="FN15" i="2"/>
  <c r="FV15" i="2"/>
  <c r="FJ15" i="2"/>
  <c r="FT15" i="2"/>
  <c r="EZ15" i="2"/>
  <c r="FO15" i="2"/>
  <c r="FA15" i="2"/>
  <c r="FK15" i="2"/>
  <c r="FC15" i="2"/>
  <c r="FB15" i="2"/>
  <c r="FL15" i="2"/>
  <c r="FD15" i="2"/>
  <c r="FP15" i="2"/>
  <c r="FG15" i="2"/>
  <c r="FQ15" i="2"/>
  <c r="FI15" i="2"/>
  <c r="FH15" i="2"/>
  <c r="FR15" i="2"/>
  <c r="FS15" i="2"/>
  <c r="FX21" i="2"/>
  <c r="FD21" i="2"/>
  <c r="FL21" i="2"/>
  <c r="FT21" i="2"/>
  <c r="FE21" i="2"/>
  <c r="FM21" i="2"/>
  <c r="FU21" i="2"/>
  <c r="FA21" i="2"/>
  <c r="FK21" i="2"/>
  <c r="FP21" i="2"/>
  <c r="FV21" i="2"/>
  <c r="FB21" i="2"/>
  <c r="FN21" i="2"/>
  <c r="FF21" i="2"/>
  <c r="FW21" i="2"/>
  <c r="FC21" i="2"/>
  <c r="FO21" i="2"/>
  <c r="FG21" i="2"/>
  <c r="FQ21" i="2"/>
  <c r="EZ21" i="2"/>
  <c r="FS21" i="2"/>
  <c r="FI21" i="2"/>
  <c r="FH21" i="2"/>
  <c r="FJ21" i="2"/>
  <c r="FR21" i="2"/>
  <c r="FB6" i="2"/>
  <c r="FJ6" i="2"/>
  <c r="FR6" i="2"/>
  <c r="EZ6" i="2"/>
  <c r="FC6" i="2"/>
  <c r="FK6" i="2"/>
  <c r="FS6" i="2"/>
  <c r="FW6" i="2"/>
  <c r="FX6" i="2"/>
  <c r="FG6" i="2"/>
  <c r="FQ6" i="2"/>
  <c r="FH6" i="2"/>
  <c r="FT6" i="2"/>
  <c r="FL6" i="2"/>
  <c r="FI6" i="2"/>
  <c r="FU6" i="2"/>
  <c r="FA6" i="2"/>
  <c r="FM6" i="2"/>
  <c r="FD6" i="2"/>
  <c r="FN6" i="2"/>
  <c r="FF6" i="2"/>
  <c r="FV6" i="2"/>
  <c r="FO6" i="2"/>
  <c r="FP6" i="2"/>
  <c r="FE6" i="2"/>
  <c r="CT25" i="2"/>
  <c r="CN25" i="2"/>
  <c r="M30" i="2"/>
  <c r="E18" i="15" s="1"/>
  <c r="CJ25" i="2"/>
  <c r="M27" i="2"/>
  <c r="C18" i="15" s="1"/>
  <c r="M9" i="2"/>
  <c r="G5" i="15" s="1"/>
  <c r="CE25" i="2"/>
  <c r="M8" i="2"/>
  <c r="E5" i="15" s="1"/>
  <c r="F38" i="2"/>
  <c r="GD25" i="2"/>
  <c r="DJ3" i="2"/>
  <c r="DR3" i="2"/>
  <c r="DZ3" i="2"/>
  <c r="GE3" i="2" s="1"/>
  <c r="DI3" i="2"/>
  <c r="DQ3" i="2"/>
  <c r="DY3" i="2"/>
  <c r="DH3" i="2"/>
  <c r="DP3" i="2"/>
  <c r="DX3" i="2"/>
  <c r="DB3" i="2"/>
  <c r="DG3" i="2"/>
  <c r="DO3" i="2"/>
  <c r="DW3" i="2"/>
  <c r="DF3" i="2"/>
  <c r="DN3" i="2"/>
  <c r="DV3" i="2"/>
  <c r="DE3" i="2"/>
  <c r="DM3" i="2"/>
  <c r="DU3" i="2"/>
  <c r="DD3" i="2"/>
  <c r="DL3" i="2"/>
  <c r="DT3" i="2"/>
  <c r="DC3" i="2"/>
  <c r="DK3" i="2"/>
  <c r="DS3" i="2"/>
  <c r="DJ2" i="2"/>
  <c r="DR2" i="2"/>
  <c r="DZ2" i="2"/>
  <c r="GE2" i="2" s="1"/>
  <c r="DI2" i="2"/>
  <c r="DQ2" i="2"/>
  <c r="DY2" i="2"/>
  <c r="DB2" i="2"/>
  <c r="DH2" i="2"/>
  <c r="DP2" i="2"/>
  <c r="DX2" i="2"/>
  <c r="DG2" i="2"/>
  <c r="DO2" i="2"/>
  <c r="DW2" i="2"/>
  <c r="DF2" i="2"/>
  <c r="DN2" i="2"/>
  <c r="DV2" i="2"/>
  <c r="DE2" i="2"/>
  <c r="DM2" i="2"/>
  <c r="DU2" i="2"/>
  <c r="DD2" i="2"/>
  <c r="DL2" i="2"/>
  <c r="DT2" i="2"/>
  <c r="DC2" i="2"/>
  <c r="DK2" i="2"/>
  <c r="DS2" i="2"/>
  <c r="ED23" i="2"/>
  <c r="EL23" i="2"/>
  <c r="ET23" i="2"/>
  <c r="EC23" i="2"/>
  <c r="EK23" i="2"/>
  <c r="ES23" i="2"/>
  <c r="EB23" i="2"/>
  <c r="EJ23" i="2"/>
  <c r="ER23" i="2"/>
  <c r="EI23" i="2"/>
  <c r="EQ23" i="2"/>
  <c r="EH23" i="2"/>
  <c r="EP23" i="2"/>
  <c r="EA23" i="2"/>
  <c r="EY23" i="2"/>
  <c r="EG23" i="2"/>
  <c r="EO23" i="2"/>
  <c r="EW23" i="2"/>
  <c r="EX23" i="2"/>
  <c r="EF23" i="2"/>
  <c r="EN23" i="2"/>
  <c r="EV23" i="2"/>
  <c r="EE23" i="2"/>
  <c r="EM23" i="2"/>
  <c r="EU23" i="2"/>
  <c r="EX22" i="2"/>
  <c r="EB22" i="2"/>
  <c r="EJ22" i="2"/>
  <c r="ER22" i="2"/>
  <c r="EI22" i="2"/>
  <c r="EQ22" i="2"/>
  <c r="EH22" i="2"/>
  <c r="EP22" i="2"/>
  <c r="EG22" i="2"/>
  <c r="EO22" i="2"/>
  <c r="EW22" i="2"/>
  <c r="EA22" i="2"/>
  <c r="EF22" i="2"/>
  <c r="EN22" i="2"/>
  <c r="EV22" i="2"/>
  <c r="EE22" i="2"/>
  <c r="EM22" i="2"/>
  <c r="EU22" i="2"/>
  <c r="ED22" i="2"/>
  <c r="EL22" i="2"/>
  <c r="ET22" i="2"/>
  <c r="EY22" i="2"/>
  <c r="EC22" i="2"/>
  <c r="EK22" i="2"/>
  <c r="ES22" i="2"/>
  <c r="EX5" i="2"/>
  <c r="EB5" i="2"/>
  <c r="EJ5" i="2"/>
  <c r="ER5" i="2"/>
  <c r="EI5" i="2"/>
  <c r="EQ5" i="2"/>
  <c r="EH5" i="2"/>
  <c r="EP5" i="2"/>
  <c r="EG5" i="2"/>
  <c r="EO5" i="2"/>
  <c r="EW5" i="2"/>
  <c r="EA5" i="2"/>
  <c r="EF5" i="2"/>
  <c r="EN5" i="2"/>
  <c r="EV5" i="2"/>
  <c r="EE5" i="2"/>
  <c r="EM5" i="2"/>
  <c r="EU5" i="2"/>
  <c r="ED5" i="2"/>
  <c r="EL5" i="2"/>
  <c r="ET5" i="2"/>
  <c r="EY5" i="2"/>
  <c r="EC5" i="2"/>
  <c r="EK5" i="2"/>
  <c r="ES5" i="2"/>
  <c r="EH4" i="2"/>
  <c r="EP4" i="2"/>
  <c r="EY4" i="2"/>
  <c r="EG4" i="2"/>
  <c r="EO4" i="2"/>
  <c r="EW4" i="2"/>
  <c r="EX4" i="2"/>
  <c r="EF4" i="2"/>
  <c r="EN4" i="2"/>
  <c r="EV4" i="2"/>
  <c r="EA4" i="2"/>
  <c r="EE4" i="2"/>
  <c r="EM4" i="2"/>
  <c r="EU4" i="2"/>
  <c r="ED4" i="2"/>
  <c r="EL4" i="2"/>
  <c r="ET4" i="2"/>
  <c r="EC4" i="2"/>
  <c r="EK4" i="2"/>
  <c r="ES4" i="2"/>
  <c r="EB4" i="2"/>
  <c r="EJ4" i="2"/>
  <c r="ER4" i="2"/>
  <c r="EI4" i="2"/>
  <c r="EQ4" i="2"/>
  <c r="CO25" i="2"/>
  <c r="DA25" i="2"/>
  <c r="CD25" i="2"/>
  <c r="CZ25" i="2"/>
  <c r="CC25" i="2"/>
  <c r="CY25" i="2"/>
  <c r="CS25" i="2"/>
  <c r="CM25" i="2"/>
  <c r="CV25" i="2"/>
  <c r="CU25" i="2"/>
  <c r="CH25" i="2"/>
  <c r="CR25" i="2"/>
  <c r="CQ25" i="2"/>
  <c r="CF25" i="2"/>
  <c r="CG25" i="2"/>
  <c r="CP25" i="2"/>
  <c r="CK25" i="2"/>
  <c r="CW25" i="2"/>
  <c r="CX25" i="2"/>
  <c r="CI25" i="2"/>
  <c r="CL25" i="2"/>
  <c r="FG5" i="2" l="1"/>
  <c r="FO5" i="2"/>
  <c r="EZ5" i="2"/>
  <c r="FV5" i="2"/>
  <c r="FH5" i="2"/>
  <c r="FP5" i="2"/>
  <c r="FW5" i="2"/>
  <c r="FF5" i="2"/>
  <c r="FR5" i="2"/>
  <c r="FA5" i="2"/>
  <c r="FI5" i="2"/>
  <c r="FS5" i="2"/>
  <c r="FJ5" i="2"/>
  <c r="FT5" i="2"/>
  <c r="FK5" i="2"/>
  <c r="FU5" i="2"/>
  <c r="FB5" i="2"/>
  <c r="FL5" i="2"/>
  <c r="FX5" i="2"/>
  <c r="FC5" i="2"/>
  <c r="FM5" i="2"/>
  <c r="FD5" i="2"/>
  <c r="FE5" i="2"/>
  <c r="FN5" i="2"/>
  <c r="FQ5" i="2"/>
  <c r="FG22" i="2"/>
  <c r="FO22" i="2"/>
  <c r="EZ22" i="2"/>
  <c r="FW22" i="2"/>
  <c r="FV22" i="2"/>
  <c r="FH22" i="2"/>
  <c r="FP22" i="2"/>
  <c r="FB22" i="2"/>
  <c r="FL22" i="2"/>
  <c r="FX22" i="2"/>
  <c r="FQ22" i="2"/>
  <c r="FC22" i="2"/>
  <c r="FM22" i="2"/>
  <c r="FE22" i="2"/>
  <c r="FD22" i="2"/>
  <c r="FN22" i="2"/>
  <c r="FF22" i="2"/>
  <c r="FR22" i="2"/>
  <c r="FA22" i="2"/>
  <c r="FI22" i="2"/>
  <c r="FK22" i="2"/>
  <c r="FJ22" i="2"/>
  <c r="FS22" i="2"/>
  <c r="FT22" i="2"/>
  <c r="FU22" i="2"/>
  <c r="FB23" i="2"/>
  <c r="FJ23" i="2"/>
  <c r="FR23" i="2"/>
  <c r="EZ23" i="2"/>
  <c r="FC23" i="2"/>
  <c r="FK23" i="2"/>
  <c r="FS23" i="2"/>
  <c r="FA23" i="2"/>
  <c r="FM23" i="2"/>
  <c r="FP23" i="2"/>
  <c r="FD23" i="2"/>
  <c r="FN23" i="2"/>
  <c r="FF23" i="2"/>
  <c r="FE23" i="2"/>
  <c r="FO23" i="2"/>
  <c r="FV23" i="2"/>
  <c r="FG23" i="2"/>
  <c r="FQ23" i="2"/>
  <c r="FW23" i="2"/>
  <c r="FI23" i="2"/>
  <c r="FL23" i="2"/>
  <c r="FT23" i="2"/>
  <c r="FU23" i="2"/>
  <c r="FH23" i="2"/>
  <c r="FX23" i="2"/>
  <c r="FX4" i="2"/>
  <c r="FD4" i="2"/>
  <c r="FL4" i="2"/>
  <c r="FT4" i="2"/>
  <c r="FE4" i="2"/>
  <c r="FM4" i="2"/>
  <c r="FU4" i="2"/>
  <c r="FF4" i="2"/>
  <c r="FP4" i="2"/>
  <c r="FG4" i="2"/>
  <c r="FQ4" i="2"/>
  <c r="FH4" i="2"/>
  <c r="FR4" i="2"/>
  <c r="EZ4" i="2"/>
  <c r="FV4" i="2"/>
  <c r="FI4" i="2"/>
  <c r="FS4" i="2"/>
  <c r="FJ4" i="2"/>
  <c r="FW4" i="2"/>
  <c r="FA4" i="2"/>
  <c r="FK4" i="2"/>
  <c r="FB4" i="2"/>
  <c r="FN4" i="2"/>
  <c r="FC4" i="2"/>
  <c r="FO4" i="2"/>
  <c r="DR25" i="2"/>
  <c r="DM25" i="2"/>
  <c r="DT25" i="2"/>
  <c r="DF25" i="2"/>
  <c r="DL25" i="2"/>
  <c r="DW25" i="2"/>
  <c r="DQ25" i="2"/>
  <c r="DD25" i="2"/>
  <c r="DP25" i="2"/>
  <c r="GE25" i="2"/>
  <c r="DO25" i="2"/>
  <c r="DI25" i="2"/>
  <c r="DK25" i="2"/>
  <c r="DV25" i="2"/>
  <c r="DS25" i="2"/>
  <c r="DE25" i="2"/>
  <c r="DJ25" i="2"/>
  <c r="DX25" i="2"/>
  <c r="DY25" i="2"/>
  <c r="DH25" i="2"/>
  <c r="EF3" i="2"/>
  <c r="EN3" i="2"/>
  <c r="EV3" i="2"/>
  <c r="EE3" i="2"/>
  <c r="EM3" i="2"/>
  <c r="EU3" i="2"/>
  <c r="EA3" i="2"/>
  <c r="ED3" i="2"/>
  <c r="EL3" i="2"/>
  <c r="ET3" i="2"/>
  <c r="EY3" i="2"/>
  <c r="EC3" i="2"/>
  <c r="EK3" i="2"/>
  <c r="ES3" i="2"/>
  <c r="EX3" i="2"/>
  <c r="EB3" i="2"/>
  <c r="EJ3" i="2"/>
  <c r="ER3" i="2"/>
  <c r="EI3" i="2"/>
  <c r="EQ3" i="2"/>
  <c r="EH3" i="2"/>
  <c r="EP3" i="2"/>
  <c r="EG3" i="2"/>
  <c r="EO3" i="2"/>
  <c r="EW3" i="2"/>
  <c r="ED2" i="2"/>
  <c r="EL2" i="2"/>
  <c r="ET2" i="2"/>
  <c r="EA2" i="2"/>
  <c r="DZ25" i="2"/>
  <c r="EC2" i="2"/>
  <c r="EK2" i="2"/>
  <c r="ES2" i="2"/>
  <c r="EB2" i="2"/>
  <c r="EJ2" i="2"/>
  <c r="ER2" i="2"/>
  <c r="EI2" i="2"/>
  <c r="EQ2" i="2"/>
  <c r="EH2" i="2"/>
  <c r="EP2" i="2"/>
  <c r="EY2" i="2"/>
  <c r="EG2" i="2"/>
  <c r="EO2" i="2"/>
  <c r="EW2" i="2"/>
  <c r="EX2" i="2"/>
  <c r="EF2" i="2"/>
  <c r="EN2" i="2"/>
  <c r="EV2" i="2"/>
  <c r="EE2" i="2"/>
  <c r="EM2" i="2"/>
  <c r="EU2" i="2"/>
  <c r="DU25" i="2"/>
  <c r="DG25" i="2"/>
  <c r="DC25" i="2"/>
  <c r="DN25" i="2"/>
  <c r="DB25" i="2"/>
  <c r="FA3" i="2" l="1"/>
  <c r="FI3" i="2"/>
  <c r="FQ3" i="2"/>
  <c r="FK3" i="2"/>
  <c r="FS3" i="2"/>
  <c r="FB3" i="2"/>
  <c r="FJ3" i="2"/>
  <c r="FR3" i="2"/>
  <c r="FC3" i="2"/>
  <c r="FN3" i="2"/>
  <c r="FV3" i="2"/>
  <c r="FD3" i="2"/>
  <c r="FO3" i="2"/>
  <c r="FG3" i="2"/>
  <c r="FW3" i="2"/>
  <c r="FE3" i="2"/>
  <c r="FP3" i="2"/>
  <c r="FU3" i="2"/>
  <c r="EZ3" i="2"/>
  <c r="FX3" i="2"/>
  <c r="FF3" i="2"/>
  <c r="FT3" i="2"/>
  <c r="FH3" i="2"/>
  <c r="FL3" i="2"/>
  <c r="FM3" i="2"/>
  <c r="FV2" i="2"/>
  <c r="FF2" i="2"/>
  <c r="FN2" i="2"/>
  <c r="FX2" i="2"/>
  <c r="GG2" i="2" s="1"/>
  <c r="F7" i="2" s="1"/>
  <c r="FH2" i="2"/>
  <c r="FP2" i="2"/>
  <c r="FW2" i="2"/>
  <c r="FG2" i="2"/>
  <c r="FO2" i="2"/>
  <c r="FK2" i="2"/>
  <c r="FA2" i="2"/>
  <c r="FL2" i="2"/>
  <c r="EZ2" i="2"/>
  <c r="FB2" i="2"/>
  <c r="FM2" i="2"/>
  <c r="FC2" i="2"/>
  <c r="FC25" i="2" s="1"/>
  <c r="FQ2" i="2"/>
  <c r="FD2" i="2"/>
  <c r="FR2" i="2"/>
  <c r="FE2" i="2"/>
  <c r="FS2" i="2"/>
  <c r="FI2" i="2"/>
  <c r="FT2" i="2"/>
  <c r="FU2" i="2"/>
  <c r="FJ2" i="2"/>
  <c r="EF25" i="2"/>
  <c r="EU25" i="2"/>
  <c r="EX25" i="2"/>
  <c r="EA25" i="2"/>
  <c r="EQ25" i="2"/>
  <c r="EK25" i="2"/>
  <c r="EV25" i="2"/>
  <c r="EE25" i="2"/>
  <c r="EY25" i="2"/>
  <c r="ES25" i="2"/>
  <c r="EP25" i="2"/>
  <c r="EM25" i="2"/>
  <c r="EG25" i="2"/>
  <c r="EB25" i="2"/>
  <c r="ED25" i="2"/>
  <c r="EO25" i="2"/>
  <c r="EJ25" i="2"/>
  <c r="EL25" i="2"/>
  <c r="EW25" i="2"/>
  <c r="ER25" i="2"/>
  <c r="ET25" i="2"/>
  <c r="EI25" i="2"/>
  <c r="EN25" i="2"/>
  <c r="EH25" i="2"/>
  <c r="EC25" i="2"/>
  <c r="N7" i="2" l="1"/>
  <c r="M7" i="2"/>
  <c r="F34" i="2"/>
  <c r="F40" i="2" s="1"/>
  <c r="F36" i="2"/>
  <c r="EZ25" i="2"/>
  <c r="FX25" i="2"/>
  <c r="FQ25" i="2"/>
  <c r="FM25" i="2"/>
  <c r="FP25" i="2"/>
  <c r="FS25" i="2"/>
  <c r="FA25" i="2"/>
  <c r="FW25" i="2"/>
  <c r="FV25" i="2"/>
  <c r="FO25" i="2"/>
  <c r="FH25" i="2"/>
  <c r="FE25" i="2"/>
  <c r="FL25" i="2"/>
  <c r="FR25" i="2"/>
  <c r="FD25" i="2"/>
  <c r="FK25" i="2"/>
  <c r="FJ25" i="2"/>
  <c r="FU25" i="2"/>
  <c r="FI25" i="2"/>
  <c r="FN25" i="2"/>
  <c r="FB25" i="2"/>
  <c r="FF25" i="2"/>
  <c r="FG25" i="2"/>
  <c r="FT25" i="2"/>
  <c r="C5" i="15" l="1"/>
  <c r="F39" i="2"/>
  <c r="F41" i="2"/>
  <c r="F42" i="2" l="1"/>
  <c r="G39" i="2"/>
  <c r="G41" i="2"/>
  <c r="G40" i="2" l="1"/>
  <c r="G42" i="2" s="1"/>
</calcChain>
</file>

<file path=xl/sharedStrings.xml><?xml version="1.0" encoding="utf-8"?>
<sst xmlns="http://schemas.openxmlformats.org/spreadsheetml/2006/main" count="547" uniqueCount="207">
  <si>
    <t>NAIPE</t>
  </si>
  <si>
    <t>n°</t>
  </si>
  <si>
    <t>Instrumentos</t>
  </si>
  <si>
    <t>Tom</t>
  </si>
  <si>
    <t>Vozes principais</t>
  </si>
  <si>
    <t>CORDAS</t>
  </si>
  <si>
    <t>1A</t>
  </si>
  <si>
    <t>Violino</t>
  </si>
  <si>
    <t>Dó</t>
  </si>
  <si>
    <t>Soprano escrito e 8ª acima</t>
  </si>
  <si>
    <t>1B</t>
  </si>
  <si>
    <t>Contralto escrito</t>
  </si>
  <si>
    <t>Viola</t>
  </si>
  <si>
    <t>Tenor</t>
  </si>
  <si>
    <t>Violoncelo</t>
  </si>
  <si>
    <t>Baixo escrito</t>
  </si>
  <si>
    <t>MADEIRAS</t>
  </si>
  <si>
    <t>Flauta transversal</t>
  </si>
  <si>
    <t>Soprano 8ª acima</t>
  </si>
  <si>
    <t>Oboé</t>
  </si>
  <si>
    <t>Soprano</t>
  </si>
  <si>
    <t>Lá</t>
  </si>
  <si>
    <t>Corne Inglês</t>
  </si>
  <si>
    <t>Fá</t>
  </si>
  <si>
    <t>Contralto</t>
  </si>
  <si>
    <t>Fagote</t>
  </si>
  <si>
    <t>Clarinete(a)</t>
  </si>
  <si>
    <t>Sib/Lá</t>
  </si>
  <si>
    <t>Mib</t>
  </si>
  <si>
    <t>Clarinete baixo</t>
  </si>
  <si>
    <t>Sib</t>
  </si>
  <si>
    <t>Saxofone soprano</t>
  </si>
  <si>
    <t>Saxofone alto</t>
  </si>
  <si>
    <t>Saxofone tenor</t>
  </si>
  <si>
    <t>Saxofone barítono</t>
  </si>
  <si>
    <t>METAIS</t>
  </si>
  <si>
    <t>Trompete</t>
  </si>
  <si>
    <t>Sib/Dó</t>
  </si>
  <si>
    <t>Flugelhorn</t>
  </si>
  <si>
    <t>Trompa</t>
  </si>
  <si>
    <t>Fá/Sib</t>
  </si>
  <si>
    <t>Trombone</t>
  </si>
  <si>
    <t>Eufônio</t>
  </si>
  <si>
    <t>Tuba</t>
  </si>
  <si>
    <t>Sib/Fá ou Mib/Dó</t>
  </si>
  <si>
    <t>Baixo 8ª abaixo</t>
  </si>
  <si>
    <t>QUANTIDADE</t>
  </si>
  <si>
    <t>Cordas</t>
  </si>
  <si>
    <t>Madeiras</t>
  </si>
  <si>
    <t>Metais</t>
  </si>
  <si>
    <t>PORCENTAGEM</t>
  </si>
  <si>
    <t>FASES:</t>
  </si>
  <si>
    <t>TEMOS ATUALMENTE:</t>
  </si>
  <si>
    <t>N°</t>
  </si>
  <si>
    <t>INSTRUMENTOS</t>
  </si>
  <si>
    <t>VOZES</t>
  </si>
  <si>
    <t>TOTAL IDEAL</t>
  </si>
  <si>
    <t>TOTAL ATUAL</t>
  </si>
  <si>
    <t>ADEQUAÇÃO</t>
  </si>
  <si>
    <t>GEM COM INSTRUMENTO</t>
  </si>
  <si>
    <t>CULTO OFICIAL</t>
  </si>
  <si>
    <t>OFICIALIZADOS</t>
  </si>
  <si>
    <r>
      <t xml:space="preserve">SUGESTÃO PARA FORMAÇÃO </t>
    </r>
    <r>
      <rPr>
        <b/>
        <u/>
        <sz val="16"/>
        <color rgb="FFC00000"/>
        <rFont val="Cambria"/>
        <family val="1"/>
        <scheme val="major"/>
      </rPr>
      <t>COMPLETA</t>
    </r>
    <r>
      <rPr>
        <b/>
        <sz val="16"/>
        <rFont val="Cambria"/>
        <family val="1"/>
        <scheme val="major"/>
      </rPr>
      <t>, PROGRESSIVA E EQUILIBRADA DAS ORQUESTRAS NAS IGREJAS</t>
    </r>
  </si>
  <si>
    <r>
      <t xml:space="preserve">SUGESTÃO PARA FORMAÇÃO </t>
    </r>
    <r>
      <rPr>
        <b/>
        <u/>
        <sz val="16"/>
        <color rgb="FF0084D1"/>
        <rFont val="Cambria"/>
        <family val="1"/>
        <scheme val="major"/>
      </rPr>
      <t>SIMPLES</t>
    </r>
    <r>
      <rPr>
        <b/>
        <sz val="16"/>
        <rFont val="Cambria"/>
        <family val="1"/>
        <scheme val="major"/>
      </rPr>
      <t>, PROGRESSIVA E EQUILIBRADA DAS ORQUESTRAS NAS IGREJAS</t>
    </r>
  </si>
  <si>
    <t>Legenda:</t>
  </si>
  <si>
    <t>Violino(s)</t>
  </si>
  <si>
    <t>Viola(s)</t>
  </si>
  <si>
    <t>Violoncelo(s)</t>
  </si>
  <si>
    <t>Flauta(s)</t>
  </si>
  <si>
    <t>Oboé(s)</t>
  </si>
  <si>
    <t>Fagote(s)</t>
  </si>
  <si>
    <t>Clarinete(s)</t>
  </si>
  <si>
    <t>Corne(s) Inglês</t>
  </si>
  <si>
    <t>Clarinete(s) Alto</t>
  </si>
  <si>
    <t>Clarinete(s) Baixo</t>
  </si>
  <si>
    <t>Saxofone(s) Soprano</t>
  </si>
  <si>
    <t>Saxofone(s) Alto</t>
  </si>
  <si>
    <t>Saxofone(s) Tenor</t>
  </si>
  <si>
    <t>Saxofone(s) Barítono</t>
  </si>
  <si>
    <t>Trompete(s)</t>
  </si>
  <si>
    <t>Trompa(s)</t>
  </si>
  <si>
    <t>Trombone(s)</t>
  </si>
  <si>
    <t>Eufônio(s)</t>
  </si>
  <si>
    <t>Tuba(s)</t>
  </si>
  <si>
    <t>Cornet</t>
  </si>
  <si>
    <t>Cornet(s)</t>
  </si>
  <si>
    <t>Sib/dó</t>
  </si>
  <si>
    <t>104-200</t>
  </si>
  <si>
    <t>204-300</t>
  </si>
  <si>
    <t>304-400</t>
  </si>
  <si>
    <t>4-100</t>
  </si>
  <si>
    <t>404-500</t>
  </si>
  <si>
    <t>ENSAIO LOCAL</t>
  </si>
  <si>
    <t>CANDIDATOS/MÚSICOS</t>
  </si>
  <si>
    <t>REUNIÃO JOVENS E MENORES</t>
  </si>
  <si>
    <t>GEM</t>
  </si>
  <si>
    <t>Necessidade Orquestra Completa - Localidade:</t>
  </si>
  <si>
    <t>Necessidade Orquestra Simples - Localidade:</t>
  </si>
  <si>
    <t>Oboé(s) D’Amore</t>
  </si>
  <si>
    <t>Item</t>
  </si>
  <si>
    <t>Nome</t>
  </si>
  <si>
    <t>Instrumento</t>
  </si>
  <si>
    <t>Fases</t>
  </si>
  <si>
    <t>Nome da Localidade/Bairro</t>
  </si>
  <si>
    <t>Instrumentos Permitidos pelo MOO</t>
  </si>
  <si>
    <t>Instrumentos que não constam no MOO</t>
  </si>
  <si>
    <t>Distribuição de vozes por quantidade</t>
  </si>
  <si>
    <t>Distribuição de vozes em %</t>
  </si>
  <si>
    <t>Ensaio Local</t>
  </si>
  <si>
    <t>Reunião de Jovens e Menores</t>
  </si>
  <si>
    <t>Culto Oficial</t>
  </si>
  <si>
    <t>Oficializado</t>
  </si>
  <si>
    <t>Total de Músicos por Etapa:  ⇒</t>
  </si>
  <si>
    <t xml:space="preserve">       % TOTAL:  ⇒</t>
  </si>
  <si>
    <t>Flugelhorn(s)</t>
  </si>
  <si>
    <t>Quantidade em Excesso</t>
  </si>
  <si>
    <t>Quantidade Adequada</t>
  </si>
  <si>
    <t>nº</t>
  </si>
  <si>
    <t>OK</t>
  </si>
  <si>
    <t>-nº</t>
  </si>
  <si>
    <t>Clarinete</t>
  </si>
  <si>
    <t>Oboé D'Amore</t>
  </si>
  <si>
    <t>Clarinete Alto</t>
  </si>
  <si>
    <t>Clarinete Baixo</t>
  </si>
  <si>
    <t>Saxofone Soprano</t>
  </si>
  <si>
    <t>Saxofone Alto</t>
  </si>
  <si>
    <t>Saxofone Tenor</t>
  </si>
  <si>
    <t>Saxofone Barítono</t>
  </si>
  <si>
    <t>Flauta Transversal</t>
  </si>
  <si>
    <t>Não consta no MOO</t>
  </si>
  <si>
    <t>GEM com Instrumento</t>
  </si>
  <si>
    <t xml:space="preserve">       % TOTAL</t>
  </si>
  <si>
    <t>Total de Músicos por Etapa  ⇒</t>
  </si>
  <si>
    <t>Legenda</t>
  </si>
  <si>
    <t>Total de músicos e candidatos por etapa, aumentando de 4 em 4.</t>
  </si>
  <si>
    <t>Baixo</t>
  </si>
  <si>
    <t>Simples</t>
  </si>
  <si>
    <t>Completa</t>
  </si>
  <si>
    <t>Músicos/Instrumento</t>
  </si>
  <si>
    <t>Músicos/Fase</t>
  </si>
  <si>
    <t>Tipo de Orquestra</t>
  </si>
  <si>
    <t>Quantidade Desejada de Músicos</t>
  </si>
  <si>
    <t>Tipo Orquestra</t>
  </si>
  <si>
    <t>Quantidade de Músicos</t>
  </si>
  <si>
    <t>Flugelhorn - Trompa</t>
  </si>
  <si>
    <t>Sib - Fá/Sib</t>
  </si>
  <si>
    <t>Trombone - Trombonito</t>
  </si>
  <si>
    <t>Eufônio - Barítono</t>
  </si>
  <si>
    <t>Preenchimento OK?</t>
  </si>
  <si>
    <t>Músicos com preenchimento correto</t>
  </si>
  <si>
    <t>Músicos com dados pendentes</t>
  </si>
  <si>
    <t>Diagnostico</t>
  </si>
  <si>
    <t>--</t>
  </si>
  <si>
    <t>Nome/Instrumento</t>
  </si>
  <si>
    <t>Trompa - Flugelhorn</t>
  </si>
  <si>
    <t>Trombonito</t>
  </si>
  <si>
    <t>Barítono</t>
  </si>
  <si>
    <t>TOTAL (Preenchimento OK + Pendentes)</t>
  </si>
  <si>
    <t>TOTAL (Inst. MOO + Inst. que não constam MOO)</t>
  </si>
  <si>
    <t>Fá/Sib - Sib</t>
  </si>
  <si>
    <t>Trombonito(s)</t>
  </si>
  <si>
    <t>Barítono(s)</t>
  </si>
  <si>
    <t>Madeiras (flautas)</t>
  </si>
  <si>
    <t>Maderias palhetas duplas</t>
  </si>
  <si>
    <t>Madeiras palhetas simples</t>
  </si>
  <si>
    <t>Instrumentos por naipe</t>
  </si>
  <si>
    <t>Instrumentos/Cat</t>
  </si>
  <si>
    <t>Naipe</t>
  </si>
  <si>
    <t>Outros (Inst. que não constam no MOO)</t>
  </si>
  <si>
    <t>Fase</t>
  </si>
  <si>
    <t>Músicos por fase</t>
  </si>
  <si>
    <t>TOTAL de Instrumentos (Todas os naipes)</t>
  </si>
  <si>
    <t>TOTAL de Músicos (Todas as fases)</t>
  </si>
  <si>
    <t>Instrumento/Fase</t>
  </si>
  <si>
    <t>Nome/Fase</t>
  </si>
  <si>
    <t>Madeiras palhetas duplas</t>
  </si>
  <si>
    <t>1 - QUANTIDADE DESEJADA DE MÚSICOS</t>
  </si>
  <si>
    <t>2 - PERFIL DA ORQUESTRA</t>
  </si>
  <si>
    <t>4 - LISTA DE MÚSICOS POR FASE</t>
  </si>
  <si>
    <t>3 - VISÃO GERAL DA LISTA DE MÚSICOS</t>
  </si>
  <si>
    <t>FAMÍLIA</t>
  </si>
  <si>
    <t>Quantidade Necessária</t>
  </si>
  <si>
    <t>Localidade tem Reunião de Jovens e Menores</t>
  </si>
  <si>
    <t>Quantidade De Cultos Por Semana</t>
  </si>
  <si>
    <t>1 - DADOS DA LOCALIDADE</t>
  </si>
  <si>
    <t>2 - QUANTIDADE NECESSÁRIA DE ORGANISTAS</t>
  </si>
  <si>
    <t>Cultos Oficiais</t>
  </si>
  <si>
    <t>TOTAL de Organistas (Todas as fases)</t>
  </si>
  <si>
    <t>3 - VISÃO GERAL DA LISTA DE ORGANISTAS</t>
  </si>
  <si>
    <t>Organistas com preenchimento correto</t>
  </si>
  <si>
    <t>Organistas com dados pendentes</t>
  </si>
  <si>
    <t>4 - LISTA DE ORGANISTAS POR FASE</t>
  </si>
  <si>
    <t>Fases Organistas</t>
  </si>
  <si>
    <t>Organistas/Fase</t>
  </si>
  <si>
    <t>Sim_Nao</t>
  </si>
  <si>
    <t>Sim</t>
  </si>
  <si>
    <t>Não</t>
  </si>
  <si>
    <t>QtdeCulto</t>
  </si>
  <si>
    <t>Oficializada</t>
  </si>
  <si>
    <t>Organistas por fase</t>
  </si>
  <si>
    <t>Qtde Ideal</t>
  </si>
  <si>
    <t>Adequação</t>
  </si>
  <si>
    <t>Status</t>
  </si>
  <si>
    <t xml:space="preserve">      Evento</t>
  </si>
  <si>
    <t>Organista(s)      Cultos Oficiais</t>
  </si>
  <si>
    <r>
      <t xml:space="preserve">Organista(s) </t>
    </r>
    <r>
      <rPr>
        <b/>
        <sz val="10"/>
        <color theme="1"/>
        <rFont val="Cambria"/>
        <family val="1"/>
        <scheme val="major"/>
      </rPr>
      <t>Rn. Jovens e Menores</t>
    </r>
  </si>
  <si>
    <t>Qtde Atual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</si>
</sst>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;[Red]0"/>
    <numFmt numFmtId="165" formatCode="#;[Red]\-#"/>
    <numFmt numFmtId="166" formatCode="#"/>
    <numFmt numFmtId="167" formatCode="0.0;[Red]0.0"/>
  </numFmts>
  <fonts count="66" x14ac:knownFonts="1">
    <font>
      <sz val="11"/>
      <color theme="1"/>
      <name val="Calibri"/>
      <family val="2"/>
      <scheme val="minor"/>
    </font>
    <font>
      <b/>
      <sz val="16"/>
      <name val="Arial"/>
      <family val="2"/>
      <charset val="1"/>
    </font>
    <font>
      <b/>
      <sz val="14"/>
      <name val="Arial"/>
      <family val="2"/>
      <charset val="1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b/>
      <sz val="10"/>
      <name val="Arial"/>
      <family val="2"/>
    </font>
    <font>
      <b/>
      <sz val="8"/>
      <name val="Arial"/>
      <family val="2"/>
      <charset val="1"/>
    </font>
    <font>
      <sz val="16"/>
      <name val="Arial"/>
      <family val="2"/>
      <charset val="1"/>
    </font>
    <font>
      <b/>
      <sz val="14"/>
      <color indexed="8"/>
      <name val="Arial"/>
      <family val="2"/>
      <charset val="1"/>
    </font>
    <font>
      <b/>
      <sz val="14"/>
      <color indexed="16"/>
      <name val="Arial"/>
      <family val="2"/>
      <charset val="1"/>
    </font>
    <font>
      <b/>
      <sz val="14"/>
      <color rgb="FF000000"/>
      <name val="Arial"/>
      <family val="2"/>
    </font>
    <font>
      <sz val="14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1"/>
      <color theme="1"/>
      <name val="Calibri"/>
      <family val="2"/>
      <scheme val="minor"/>
    </font>
    <font>
      <b/>
      <sz val="16"/>
      <color theme="0"/>
      <name val="Arial"/>
      <family val="2"/>
      <charset val="1"/>
    </font>
    <font>
      <sz val="8"/>
      <color theme="1"/>
      <name val="Calibri"/>
      <family val="2"/>
      <scheme val="minor"/>
    </font>
    <font>
      <b/>
      <sz val="20"/>
      <name val="Arial"/>
      <family val="2"/>
      <charset val="1"/>
    </font>
    <font>
      <b/>
      <sz val="16"/>
      <name val="Cambria"/>
      <family val="1"/>
      <scheme val="major"/>
    </font>
    <font>
      <b/>
      <u/>
      <sz val="16"/>
      <color rgb="FFC00000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8"/>
      <name val="Cambria"/>
      <family val="1"/>
      <scheme val="major"/>
    </font>
    <font>
      <sz val="11"/>
      <color theme="1"/>
      <name val="Cambria"/>
      <family val="1"/>
      <scheme val="major"/>
    </font>
    <font>
      <i/>
      <sz val="10"/>
      <name val="Cambria"/>
      <family val="1"/>
      <scheme val="major"/>
    </font>
    <font>
      <sz val="12"/>
      <color theme="1"/>
      <name val="Cambria"/>
      <family val="1"/>
      <scheme val="major"/>
    </font>
    <font>
      <b/>
      <i/>
      <sz val="10"/>
      <name val="Cambria"/>
      <family val="1"/>
      <scheme val="major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b/>
      <sz val="14"/>
      <color indexed="8"/>
      <name val="Cambria"/>
      <family val="1"/>
      <scheme val="major"/>
    </font>
    <font>
      <b/>
      <sz val="14"/>
      <color indexed="16"/>
      <name val="Cambria"/>
      <family val="1"/>
      <scheme val="major"/>
    </font>
    <font>
      <b/>
      <sz val="14"/>
      <color rgb="FF000000"/>
      <name val="Cambria"/>
      <family val="1"/>
      <scheme val="major"/>
    </font>
    <font>
      <sz val="8"/>
      <color theme="1"/>
      <name val="Cambria"/>
      <family val="1"/>
      <scheme val="major"/>
    </font>
    <font>
      <b/>
      <sz val="8"/>
      <color indexed="8"/>
      <name val="Cambria"/>
      <family val="1"/>
      <scheme val="major"/>
    </font>
    <font>
      <b/>
      <sz val="8"/>
      <color indexed="16"/>
      <name val="Cambria"/>
      <family val="1"/>
      <scheme val="major"/>
    </font>
    <font>
      <b/>
      <u/>
      <sz val="16"/>
      <color rgb="FF0084D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20"/>
      <name val="Cambria"/>
      <family val="1"/>
      <scheme val="major"/>
    </font>
    <font>
      <sz val="20"/>
      <color theme="1"/>
      <name val="Cambria"/>
      <family val="1"/>
      <scheme val="major"/>
    </font>
    <font>
      <i/>
      <sz val="14"/>
      <name val="Cambria"/>
      <family val="1"/>
      <scheme val="major"/>
    </font>
    <font>
      <b/>
      <sz val="11"/>
      <name val="Cambria"/>
      <family val="1"/>
      <scheme val="major"/>
    </font>
    <font>
      <b/>
      <sz val="20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sz val="20"/>
      <color rgb="FF000000"/>
      <name val="Cambria"/>
      <family val="1"/>
    </font>
    <font>
      <sz val="14"/>
      <color rgb="FF000000"/>
      <name val="Cambria"/>
      <family val="1"/>
    </font>
    <font>
      <sz val="14"/>
      <color rgb="FF000000"/>
      <name val="Cambria"/>
      <family val="1"/>
      <scheme val="major"/>
    </font>
    <font>
      <b/>
      <sz val="16"/>
      <color rgb="FFC00000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1"/>
      <color rgb="FF000000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20"/>
      <color rgb="FF00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i/>
      <sz val="10"/>
      <color theme="1"/>
      <name val="Cambria"/>
      <family val="1"/>
      <scheme val="major"/>
    </font>
    <font>
      <b/>
      <sz val="11"/>
      <color theme="1"/>
      <name val="Cambria"/>
      <family val="1"/>
    </font>
    <font>
      <b/>
      <sz val="9"/>
      <name val="Cambria"/>
      <family val="1"/>
      <scheme val="major"/>
    </font>
    <font>
      <b/>
      <sz val="20"/>
      <color rgb="FFFF0000"/>
      <name val="Cambria"/>
      <family val="1"/>
      <scheme val="major"/>
    </font>
    <font>
      <b/>
      <sz val="12"/>
      <name val="Arial"/>
      <family val="2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2"/>
      <name val="Cambria"/>
      <family val="1"/>
      <scheme val="maj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theme="8" tint="0.79998168889431442"/>
        <bgColor indexed="49"/>
      </patternFill>
    </fill>
    <fill>
      <patternFill patternType="solid">
        <fgColor rgb="FFFFFFCC"/>
        <bgColor indexed="9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rgb="FFD2CDAE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39997558519241921"/>
        <bgColor indexed="3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27"/>
      </patternFill>
    </fill>
    <fill>
      <patternFill patternType="solid">
        <fgColor rgb="FFD2CDAE"/>
        <bgColor indexed="49"/>
      </patternFill>
    </fill>
    <fill>
      <patternFill patternType="solid">
        <fgColor rgb="FFD2CDAE"/>
        <bgColor indexed="44"/>
      </patternFill>
    </fill>
    <fill>
      <patternFill patternType="solid">
        <fgColor rgb="FFD2CDAE"/>
        <bgColor indexed="24"/>
      </patternFill>
    </fill>
    <fill>
      <patternFill patternType="solid">
        <fgColor theme="2"/>
        <bgColor indexed="49"/>
      </patternFill>
    </fill>
    <fill>
      <patternFill patternType="solid">
        <fgColor theme="2"/>
        <bgColor indexed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49"/>
      </patternFill>
    </fill>
    <fill>
      <patternFill patternType="solid">
        <fgColor theme="2"/>
        <bgColor indexed="24"/>
      </patternFill>
    </fill>
    <fill>
      <patternFill patternType="solid">
        <fgColor rgb="FFF4EBA6"/>
        <bgColor indexed="22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rgb="FFD2CDAE"/>
        <bgColor rgb="FFFAF7D4"/>
      </patternFill>
    </fill>
    <fill>
      <patternFill patternType="solid">
        <fgColor theme="2"/>
        <bgColor theme="2" tint="-0.499984740745262"/>
      </patternFill>
    </fill>
    <fill>
      <patternFill patternType="solid">
        <fgColor rgb="FFD2CDAE"/>
        <bgColor theme="2" tint="-0.49998474074526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theme="2" tint="-0.499984740745262"/>
      </patternFill>
    </fill>
    <fill>
      <patternFill patternType="solid">
        <fgColor theme="8" tint="0.39997558519241921"/>
        <bgColor theme="2" tint="-0.499984740745262"/>
      </patternFill>
    </fill>
    <fill>
      <patternFill patternType="solid">
        <fgColor rgb="FFF4EBA6"/>
        <bgColor indexed="64"/>
      </patternFill>
    </fill>
    <fill>
      <patternFill patternType="solid">
        <fgColor rgb="FFFFFFCC"/>
        <bgColor indexed="26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49"/>
      </patternFill>
    </fill>
    <fill>
      <patternFill patternType="solid">
        <fgColor theme="2"/>
        <bgColor indexed="64"/>
      </patternFill>
    </fill>
    <fill>
      <patternFill patternType="solid">
        <fgColor rgb="FFFAC090"/>
        <bgColor indexed="9"/>
      </patternFill>
    </fill>
    <fill>
      <patternFill patternType="solid">
        <fgColor rgb="FFFAC090"/>
        <bgColor indexed="64"/>
      </patternFill>
    </fill>
    <fill>
      <patternFill patternType="solid">
        <fgColor rgb="FFFFFFCC"/>
        <bgColor indexed="43"/>
      </patternFill>
    </fill>
    <fill>
      <patternFill patternType="solid">
        <fgColor rgb="FFFAC090"/>
        <bgColor indexed="13"/>
      </patternFill>
    </fill>
    <fill>
      <patternFill patternType="solid">
        <fgColor rgb="FFCCFFCC"/>
        <bgColor indexed="41"/>
      </patternFill>
    </fill>
    <fill>
      <patternFill patternType="solid">
        <fgColor rgb="FFFAC090"/>
        <bgColor indexed="31"/>
      </patternFill>
    </fill>
    <fill>
      <patternFill patternType="solid">
        <fgColor rgb="FFF4EBA6"/>
        <bgColor indexed="31"/>
      </patternFill>
    </fill>
    <fill>
      <patternFill patternType="solid">
        <fgColor theme="2"/>
        <bgColor indexed="44"/>
      </patternFill>
    </fill>
    <fill>
      <patternFill patternType="solid">
        <fgColor rgb="FFCCFFCC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49"/>
      </patternFill>
    </fill>
    <fill>
      <patternFill patternType="solid">
        <fgColor indexed="22"/>
        <bgColor indexed="64"/>
      </patternFill>
    </fill>
  </fills>
  <borders count="143">
    <border>
      <left/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499984740745262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499984740745262"/>
      </left>
      <right style="thin">
        <color theme="2" tint="-0.24994659260841701"/>
      </right>
      <top style="medium">
        <color rgb="FF00B050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rgb="FF00B05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rgb="FF00B050"/>
      </top>
      <bottom/>
      <diagonal/>
    </border>
    <border>
      <left style="thin">
        <color theme="2" tint="-0.24994659260841701"/>
      </left>
      <right/>
      <top style="medium">
        <color rgb="FF00B050"/>
      </top>
      <bottom/>
      <diagonal/>
    </border>
    <border>
      <left style="thin">
        <color theme="2" tint="-0.499984740745262"/>
      </left>
      <right style="thin">
        <color theme="2" tint="-0.24994659260841701"/>
      </right>
      <top/>
      <bottom/>
      <diagonal/>
    </border>
    <border>
      <left style="thin">
        <color theme="2" tint="-0.499984740745262"/>
      </left>
      <right style="thin">
        <color theme="2" tint="-0.24994659260841701"/>
      </right>
      <top/>
      <bottom style="medium">
        <color theme="9" tint="-0.499984740745262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theme="9" tint="-0.499984740745262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medium">
        <color theme="9" tint="-0.499984740745262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rgb="FFFFC000"/>
      </top>
      <bottom style="thin">
        <color theme="2" tint="-0.24994659260841701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499984740745262"/>
      </left>
      <right/>
      <top/>
      <bottom/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2" tint="-0.499984740745262"/>
      </right>
      <top/>
      <bottom/>
      <diagonal/>
    </border>
    <border>
      <left style="thin">
        <color theme="2" tint="-0.24994659260841701"/>
      </left>
      <right/>
      <top/>
      <bottom/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/>
      <right style="thin">
        <color theme="2" tint="-0.24994659260841701"/>
      </right>
      <top/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/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499984740745262"/>
      </right>
      <top/>
      <bottom/>
      <diagonal/>
    </border>
    <border>
      <left/>
      <right/>
      <top style="thin">
        <color theme="2" tint="-0.24994659260841701"/>
      </top>
      <bottom style="double">
        <color theme="2" tint="-0.24994659260841701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double">
        <color theme="2" tint="-0.499984740745262"/>
      </bottom>
      <diagonal/>
    </border>
    <border>
      <left/>
      <right/>
      <top/>
      <bottom style="thin">
        <color indexed="30"/>
      </bottom>
      <diagonal/>
    </border>
    <border>
      <left style="thin">
        <color theme="3" tint="0.39994506668294322"/>
      </left>
      <right/>
      <top style="thin">
        <color theme="3" tint="0.39994506668294322"/>
      </top>
      <bottom/>
      <diagonal/>
    </border>
    <border>
      <left style="thin">
        <color theme="3" tint="0.39994506668294322"/>
      </left>
      <right/>
      <top/>
      <bottom/>
      <diagonal/>
    </border>
    <border>
      <left/>
      <right style="thin">
        <color theme="3" tint="0.39994506668294322"/>
      </right>
      <top/>
      <bottom/>
      <diagonal/>
    </border>
    <border>
      <left style="thin">
        <color theme="3" tint="0.399945066682943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rgb="FFFFFFCC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medium">
        <color rgb="FFFFFFCC"/>
      </top>
      <bottom style="thin">
        <color theme="2" tint="-0.24994659260841701"/>
      </bottom>
      <diagonal/>
    </border>
    <border>
      <left style="thin">
        <color indexed="30"/>
      </left>
      <right/>
      <top style="thin">
        <color indexed="30"/>
      </top>
      <bottom style="thin">
        <color indexed="3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30"/>
      </left>
      <right style="thin">
        <color theme="2" tint="-0.499984740745262"/>
      </right>
      <top/>
      <bottom/>
      <diagonal/>
    </border>
    <border>
      <left style="thin">
        <color indexed="30"/>
      </left>
      <right/>
      <top style="thin">
        <color indexed="30"/>
      </top>
      <bottom style="thin">
        <color theme="2" tint="-0.24994659260841701"/>
      </bottom>
      <diagonal/>
    </border>
    <border>
      <left/>
      <right style="thin">
        <color theme="2" tint="-0.499984740745262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indexed="30"/>
      </right>
      <top style="thin">
        <color theme="3" tint="0.39994506668294322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indexed="30"/>
      </right>
      <top/>
      <bottom/>
      <diagonal/>
    </border>
    <border>
      <left/>
      <right style="thin">
        <color indexed="30"/>
      </right>
      <top/>
      <bottom style="thin">
        <color theme="3" tint="0.39991454817346722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2" tint="-0.499984740745262"/>
      </left>
      <right/>
      <top style="thin">
        <color theme="2" tint="-0.24994659260841701"/>
      </top>
      <bottom/>
      <diagonal/>
    </border>
    <border>
      <left style="thin">
        <color theme="2" tint="-0.499984740745262"/>
      </left>
      <right style="thin">
        <color theme="2" tint="-0.24994659260841701"/>
      </right>
      <top style="medium">
        <color rgb="FFFFFFCC"/>
      </top>
      <bottom/>
      <diagonal/>
    </border>
    <border>
      <left style="thin">
        <color theme="2" tint="-0.499984740745262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499984740745262"/>
      </left>
      <right style="thin">
        <color theme="2" tint="-0.24994659260841701"/>
      </right>
      <top style="medium">
        <color theme="9" tint="-0.499984740745262"/>
      </top>
      <bottom/>
      <diagonal/>
    </border>
    <border>
      <left style="thin">
        <color theme="2" tint="-0.499984740745262"/>
      </left>
      <right style="thin">
        <color theme="2" tint="-0.24994659260841701"/>
      </right>
      <top/>
      <bottom style="medium">
        <color rgb="FFFFFFCC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rgb="FF00B050"/>
      </bottom>
      <diagonal/>
    </border>
    <border>
      <left style="thin">
        <color theme="2" tint="-0.24994659260841701"/>
      </left>
      <right/>
      <top style="thin">
        <color theme="2" tint="-0.499984740745262"/>
      </top>
      <bottom style="thin">
        <color theme="2" tint="-0.24994659260841701"/>
      </bottom>
      <diagonal/>
    </border>
    <border>
      <left/>
      <right/>
      <top style="thin">
        <color theme="2" tint="-0.499984740745262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499984740745262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medium">
        <color rgb="FF00B050"/>
      </bottom>
      <diagonal/>
    </border>
    <border>
      <left style="thin">
        <color theme="2" tint="-0.24994659260841701"/>
      </left>
      <right style="thin">
        <color theme="2" tint="-0.499984740745262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499984740745262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54"/>
      </top>
      <bottom style="thin">
        <color indexed="54"/>
      </bottom>
      <diagonal/>
    </border>
    <border>
      <left/>
      <right style="thin">
        <color indexed="54"/>
      </right>
      <top/>
      <bottom style="thin">
        <color theme="2" tint="-0.499984740745262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 style="medium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rgb="FFFFFFCC"/>
      </bottom>
      <diagonal/>
    </border>
    <border>
      <left style="thin">
        <color theme="2" tint="-0.24994659260841701"/>
      </left>
      <right style="thin">
        <color theme="2" tint="-0.499984740745262"/>
      </right>
      <top style="medium">
        <color theme="9" tint="-0.499984740745262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499984740745262"/>
      </right>
      <top style="medium">
        <color rgb="FFFFFFCC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24994659260841701"/>
      </top>
      <bottom style="thin">
        <color theme="2" tint="-0.24994659260841701"/>
      </bottom>
      <diagonal/>
    </border>
    <border>
      <left style="medium">
        <color theme="2" tint="-0.24994659260841701"/>
      </left>
      <right style="thin">
        <color theme="2" tint="-0.24994659260841701"/>
      </right>
      <top style="medium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theme="2" tint="-0.24994659260841701"/>
      </right>
      <top style="medium">
        <color theme="2" tint="-0.24994659260841701"/>
      </top>
      <bottom style="thin">
        <color theme="2" tint="-0.24994659260841701"/>
      </bottom>
      <diagonal/>
    </border>
    <border>
      <left style="medium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medium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rgb="FF00B050"/>
      </bottom>
      <diagonal/>
    </border>
    <border>
      <left style="thin">
        <color theme="2" tint="-0.24994659260841701"/>
      </left>
      <right style="medium">
        <color theme="2" tint="-0.24994659260841701"/>
      </right>
      <top style="thin">
        <color theme="2" tint="-0.24994659260841701"/>
      </top>
      <bottom style="medium">
        <color rgb="FF00B050"/>
      </bottom>
      <diagonal/>
    </border>
    <border>
      <left style="double">
        <color theme="2" tint="-0.499984740745262"/>
      </left>
      <right style="double">
        <color theme="2" tint="-0.499984740745262"/>
      </right>
      <top style="double">
        <color theme="2" tint="-0.499984740745262"/>
      </top>
      <bottom style="double">
        <color theme="2" tint="-0.499984740745262"/>
      </bottom>
      <diagonal/>
    </border>
    <border>
      <left style="thick">
        <color indexed="54"/>
      </left>
      <right style="thick">
        <color indexed="54"/>
      </right>
      <top style="thin">
        <color theme="2" tint="-0.499984740745262"/>
      </top>
      <bottom/>
      <diagonal/>
    </border>
    <border>
      <left style="thick">
        <color indexed="54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2" tint="-0.24994659260841701"/>
      </right>
      <top style="thin">
        <color indexed="54"/>
      </top>
      <bottom style="thin">
        <color indexed="54"/>
      </bottom>
      <diagonal/>
    </border>
    <border>
      <left style="thin">
        <color theme="2" tint="-0.24994659260841701"/>
      </left>
      <right style="thin">
        <color theme="2" tint="-0.24994659260841701"/>
      </right>
      <top style="double">
        <color theme="2" tint="-0.499984740745262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double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/>
      <right/>
      <top style="thin">
        <color theme="2" tint="-0.499984740745262"/>
      </top>
      <bottom/>
      <diagonal/>
    </border>
    <border>
      <left/>
      <right style="thin">
        <color theme="2" tint="-0.499984740745262"/>
      </right>
      <top style="thin">
        <color theme="2" tint="-0.499984740745262"/>
      </top>
      <bottom/>
      <diagonal/>
    </border>
    <border>
      <left/>
      <right style="thin">
        <color theme="2" tint="-0.24994659260841701"/>
      </right>
      <top/>
      <bottom style="thin">
        <color theme="2" tint="-0.499984740745262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double">
        <color theme="2" tint="-0.499984740745262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54"/>
      </top>
      <bottom style="medium">
        <color rgb="FF00B050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indexed="54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medium">
        <color rgb="FF00B050"/>
      </bottom>
      <diagonal/>
    </border>
    <border>
      <left style="thin">
        <color theme="2" tint="-0.499984740745262"/>
      </left>
      <right style="thick">
        <color indexed="54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2" tint="-0.24994659260841701"/>
      </right>
      <top style="thin">
        <color theme="2" tint="-0.24994659260841701"/>
      </top>
      <bottom style="thin">
        <color indexed="54"/>
      </bottom>
      <diagonal/>
    </border>
    <border>
      <left style="thin">
        <color theme="2" tint="-0.499984740745262"/>
      </left>
      <right style="thin">
        <color theme="2" tint="-0.24994659260841701"/>
      </right>
      <top style="thin">
        <color indexed="54"/>
      </top>
      <bottom style="medium">
        <color rgb="FF00B050"/>
      </bottom>
      <diagonal/>
    </border>
    <border>
      <left style="thin">
        <color theme="2" tint="-0.24994659260841701"/>
      </left>
      <right/>
      <top style="medium">
        <color rgb="FFFFC00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double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rgb="FFFFC000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499984740745262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54"/>
      </right>
      <top style="thin">
        <color theme="2" tint="-0.24994659260841701"/>
      </top>
      <bottom/>
      <diagonal/>
    </border>
    <border>
      <left style="thin">
        <color indexed="54"/>
      </left>
      <right style="thin">
        <color theme="2" tint="-0.499984740745262"/>
      </right>
      <top style="thin">
        <color theme="2" tint="-0.24994659260841701"/>
      </top>
      <bottom style="thin">
        <color indexed="5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rgb="FFFFFFCC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2" fillId="0" borderId="0"/>
    <xf numFmtId="0" fontId="13" fillId="0" borderId="0"/>
  </cellStyleXfs>
  <cellXfs count="725">
    <xf numFmtId="0" fontId="0" fillId="0" borderId="0" xfId="0"/>
    <xf numFmtId="0" fontId="12" fillId="0" borderId="0" xfId="1" applyBorder="1" applyProtection="1">
      <protection hidden="1"/>
    </xf>
    <xf numFmtId="0" fontId="1" fillId="0" borderId="0" xfId="1" applyFont="1" applyBorder="1" applyAlignment="1" applyProtection="1">
      <alignment horizontal="center" vertical="center"/>
      <protection hidden="1"/>
    </xf>
    <xf numFmtId="0" fontId="1" fillId="0" borderId="0" xfId="1" applyFont="1" applyBorder="1" applyAlignment="1" applyProtection="1">
      <alignment horizontal="center" vertical="center"/>
    </xf>
    <xf numFmtId="0" fontId="12" fillId="0" borderId="0" xfId="1" applyBorder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12" fillId="0" borderId="0" xfId="1" applyProtection="1"/>
    <xf numFmtId="0" fontId="2" fillId="0" borderId="0" xfId="1" applyFont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left" vertical="center"/>
    </xf>
    <xf numFmtId="0" fontId="3" fillId="12" borderId="1" xfId="0" applyFont="1" applyFill="1" applyBorder="1" applyAlignment="1" applyProtection="1">
      <alignment horizontal="center" vertical="center"/>
    </xf>
    <xf numFmtId="0" fontId="3" fillId="15" borderId="1" xfId="0" applyFont="1" applyFill="1" applyBorder="1" applyAlignment="1" applyProtection="1">
      <alignment horizontal="left" vertical="center"/>
    </xf>
    <xf numFmtId="0" fontId="3" fillId="7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left" vertical="center"/>
    </xf>
    <xf numFmtId="0" fontId="4" fillId="0" borderId="0" xfId="1" applyFont="1" applyBorder="1" applyAlignment="1" applyProtection="1">
      <alignment horizontal="center" vertical="center"/>
    </xf>
    <xf numFmtId="0" fontId="3" fillId="12" borderId="7" xfId="0" applyFont="1" applyFill="1" applyBorder="1" applyAlignment="1" applyProtection="1">
      <alignment horizontal="center" vertical="center"/>
    </xf>
    <xf numFmtId="0" fontId="3" fillId="15" borderId="7" xfId="0" applyFont="1" applyFill="1" applyBorder="1" applyAlignment="1" applyProtection="1">
      <alignment horizontal="left" vertical="center"/>
    </xf>
    <xf numFmtId="0" fontId="3" fillId="7" borderId="15" xfId="0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left" vertical="center"/>
    </xf>
    <xf numFmtId="0" fontId="3" fillId="0" borderId="0" xfId="1" applyFont="1" applyBorder="1" applyAlignment="1" applyProtection="1">
      <alignment horizontal="center" vertical="center"/>
    </xf>
    <xf numFmtId="0" fontId="3" fillId="7" borderId="17" xfId="0" applyFont="1" applyFill="1" applyBorder="1" applyAlignment="1" applyProtection="1">
      <alignment horizontal="center" vertical="center"/>
    </xf>
    <xf numFmtId="0" fontId="3" fillId="23" borderId="1" xfId="0" applyFont="1" applyFill="1" applyBorder="1" applyAlignment="1" applyProtection="1">
      <alignment horizontal="center" vertical="center"/>
    </xf>
    <xf numFmtId="0" fontId="3" fillId="25" borderId="1" xfId="0" applyFont="1" applyFill="1" applyBorder="1" applyAlignment="1" applyProtection="1">
      <alignment horizontal="center" vertical="center"/>
    </xf>
    <xf numFmtId="0" fontId="5" fillId="0" borderId="0" xfId="1" applyFont="1" applyAlignment="1" applyProtection="1">
      <alignment horizontal="center"/>
    </xf>
    <xf numFmtId="0" fontId="13" fillId="0" borderId="0" xfId="1" applyFont="1" applyBorder="1" applyProtection="1"/>
    <xf numFmtId="0" fontId="3" fillId="34" borderId="1" xfId="0" applyFont="1" applyFill="1" applyBorder="1" applyAlignment="1" applyProtection="1">
      <alignment horizontal="left" vertical="center"/>
    </xf>
    <xf numFmtId="0" fontId="3" fillId="0" borderId="7" xfId="0" applyFont="1" applyFill="1" applyBorder="1" applyAlignment="1" applyProtection="1">
      <alignment horizontal="left" vertical="center"/>
    </xf>
    <xf numFmtId="0" fontId="3" fillId="34" borderId="40" xfId="0" applyFont="1" applyFill="1" applyBorder="1" applyAlignment="1" applyProtection="1">
      <alignment horizontal="left" vertical="center"/>
    </xf>
    <xf numFmtId="0" fontId="14" fillId="0" borderId="0" xfId="0" applyFont="1" applyAlignment="1" applyProtection="1">
      <alignment horizontal="center"/>
    </xf>
    <xf numFmtId="0" fontId="3" fillId="0" borderId="0" xfId="1" applyFont="1" applyBorder="1" applyAlignment="1" applyProtection="1">
      <alignment horizontal="right" vertical="center"/>
      <protection hidden="1"/>
    </xf>
    <xf numFmtId="164" fontId="6" fillId="0" borderId="0" xfId="1" applyNumberFormat="1" applyFont="1" applyBorder="1" applyAlignment="1" applyProtection="1">
      <alignment horizontal="center" vertical="center"/>
      <protection hidden="1"/>
    </xf>
    <xf numFmtId="0" fontId="7" fillId="0" borderId="0" xfId="1" applyFont="1" applyBorder="1" applyAlignment="1" applyProtection="1">
      <alignment horizontal="center" vertical="center"/>
      <protection hidden="1"/>
    </xf>
    <xf numFmtId="0" fontId="0" fillId="0" borderId="0" xfId="0" applyBorder="1" applyAlignment="1"/>
    <xf numFmtId="0" fontId="17" fillId="0" borderId="92" xfId="1" applyFont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5" fillId="0" borderId="0" xfId="1" applyFont="1" applyProtection="1"/>
    <xf numFmtId="0" fontId="2" fillId="0" borderId="0" xfId="1" applyFont="1" applyFill="1" applyBorder="1" applyAlignment="1" applyProtection="1">
      <alignment horizontal="center" vertical="center"/>
      <protection hidden="1"/>
    </xf>
    <xf numFmtId="0" fontId="39" fillId="0" borderId="28" xfId="1" applyFont="1" applyBorder="1" applyAlignment="1" applyProtection="1">
      <alignment horizontal="center" vertical="center" wrapText="1"/>
    </xf>
    <xf numFmtId="0" fontId="39" fillId="0" borderId="91" xfId="1" applyFont="1" applyBorder="1" applyAlignment="1" applyProtection="1">
      <alignment horizontal="center" vertical="center"/>
    </xf>
    <xf numFmtId="0" fontId="23" fillId="14" borderId="1" xfId="1" applyFont="1" applyFill="1" applyBorder="1" applyAlignment="1" applyProtection="1">
      <alignment horizontal="center" vertical="center"/>
      <protection hidden="1"/>
    </xf>
    <xf numFmtId="0" fontId="20" fillId="19" borderId="1" xfId="1" applyFont="1" applyFill="1" applyBorder="1" applyAlignment="1" applyProtection="1">
      <alignment horizontal="left" vertical="center"/>
      <protection hidden="1"/>
    </xf>
    <xf numFmtId="0" fontId="41" fillId="14" borderId="1" xfId="1" applyFont="1" applyFill="1" applyBorder="1" applyAlignment="1" applyProtection="1">
      <alignment horizontal="left" vertical="center"/>
      <protection hidden="1"/>
    </xf>
    <xf numFmtId="166" fontId="20" fillId="42" borderId="1" xfId="1" applyNumberFormat="1" applyFont="1" applyFill="1" applyBorder="1" applyAlignment="1" applyProtection="1">
      <alignment horizontal="center" vertical="center"/>
      <protection hidden="1"/>
    </xf>
    <xf numFmtId="165" fontId="20" fillId="13" borderId="1" xfId="1" applyNumberFormat="1" applyFont="1" applyFill="1" applyBorder="1" applyAlignment="1" applyProtection="1">
      <alignment horizontal="center" vertical="center"/>
      <protection hidden="1"/>
    </xf>
    <xf numFmtId="0" fontId="20" fillId="14" borderId="66" xfId="1" applyFont="1" applyFill="1" applyBorder="1" applyAlignment="1" applyProtection="1">
      <alignment horizontal="center" vertical="center"/>
      <protection hidden="1"/>
    </xf>
    <xf numFmtId="0" fontId="23" fillId="7" borderId="1" xfId="1" applyFont="1" applyFill="1" applyBorder="1" applyAlignment="1" applyProtection="1">
      <alignment horizontal="center" vertical="center"/>
      <protection hidden="1"/>
    </xf>
    <xf numFmtId="0" fontId="20" fillId="0" borderId="1" xfId="1" applyFont="1" applyFill="1" applyBorder="1" applyAlignment="1" applyProtection="1">
      <alignment horizontal="left" vertical="center"/>
      <protection hidden="1"/>
    </xf>
    <xf numFmtId="0" fontId="41" fillId="7" borderId="1" xfId="1" applyFont="1" applyFill="1" applyBorder="1" applyAlignment="1" applyProtection="1">
      <alignment horizontal="left" vertical="center"/>
      <protection hidden="1"/>
    </xf>
    <xf numFmtId="166" fontId="20" fillId="0" borderId="1" xfId="1" applyNumberFormat="1" applyFont="1" applyFill="1" applyBorder="1" applyAlignment="1" applyProtection="1">
      <alignment horizontal="center" vertical="center"/>
      <protection hidden="1"/>
    </xf>
    <xf numFmtId="165" fontId="20" fillId="7" borderId="1" xfId="1" applyNumberFormat="1" applyFont="1" applyFill="1" applyBorder="1" applyAlignment="1" applyProtection="1">
      <alignment horizontal="center" vertical="center"/>
      <protection hidden="1"/>
    </xf>
    <xf numFmtId="0" fontId="20" fillId="7" borderId="66" xfId="1" applyFont="1" applyFill="1" applyBorder="1" applyAlignment="1" applyProtection="1">
      <alignment horizontal="center" vertical="center"/>
      <protection hidden="1"/>
    </xf>
    <xf numFmtId="0" fontId="23" fillId="14" borderId="7" xfId="1" applyFont="1" applyFill="1" applyBorder="1" applyAlignment="1" applyProtection="1">
      <alignment horizontal="center" vertical="center"/>
      <protection hidden="1"/>
    </xf>
    <xf numFmtId="0" fontId="20" fillId="19" borderId="7" xfId="1" applyFont="1" applyFill="1" applyBorder="1" applyAlignment="1" applyProtection="1">
      <alignment horizontal="left" vertical="center"/>
      <protection hidden="1"/>
    </xf>
    <xf numFmtId="0" fontId="41" fillId="14" borderId="7" xfId="1" applyFont="1" applyFill="1" applyBorder="1" applyAlignment="1" applyProtection="1">
      <alignment horizontal="left" vertical="center"/>
      <protection hidden="1"/>
    </xf>
    <xf numFmtId="166" fontId="20" fillId="42" borderId="7" xfId="1" applyNumberFormat="1" applyFont="1" applyFill="1" applyBorder="1" applyAlignment="1" applyProtection="1">
      <alignment horizontal="center" vertical="center"/>
      <protection hidden="1"/>
    </xf>
    <xf numFmtId="165" fontId="20" fillId="13" borderId="7" xfId="1" applyNumberFormat="1" applyFont="1" applyFill="1" applyBorder="1" applyAlignment="1" applyProtection="1">
      <alignment horizontal="center" vertical="center"/>
      <protection hidden="1"/>
    </xf>
    <xf numFmtId="0" fontId="20" fillId="14" borderId="67" xfId="1" applyFont="1" applyFill="1" applyBorder="1" applyAlignment="1" applyProtection="1">
      <alignment horizontal="center" vertical="center"/>
      <protection hidden="1"/>
    </xf>
    <xf numFmtId="0" fontId="23" fillId="7" borderId="15" xfId="1" applyFont="1" applyFill="1" applyBorder="1" applyAlignment="1" applyProtection="1">
      <alignment horizontal="center" vertical="center"/>
      <protection hidden="1"/>
    </xf>
    <xf numFmtId="0" fontId="20" fillId="0" borderId="15" xfId="1" applyFont="1" applyFill="1" applyBorder="1" applyAlignment="1" applyProtection="1">
      <alignment horizontal="left" vertical="center"/>
      <protection hidden="1"/>
    </xf>
    <xf numFmtId="0" fontId="41" fillId="7" borderId="15" xfId="1" applyFont="1" applyFill="1" applyBorder="1" applyAlignment="1" applyProtection="1">
      <alignment horizontal="left" vertical="center"/>
      <protection hidden="1"/>
    </xf>
    <xf numFmtId="166" fontId="20" fillId="0" borderId="15" xfId="1" applyNumberFormat="1" applyFont="1" applyFill="1" applyBorder="1" applyAlignment="1" applyProtection="1">
      <alignment horizontal="center" vertical="center"/>
      <protection hidden="1"/>
    </xf>
    <xf numFmtId="165" fontId="20" fillId="7" borderId="15" xfId="1" applyNumberFormat="1" applyFont="1" applyFill="1" applyBorder="1" applyAlignment="1" applyProtection="1">
      <alignment horizontal="center" vertical="center"/>
      <protection hidden="1"/>
    </xf>
    <xf numFmtId="0" fontId="20" fillId="7" borderId="75" xfId="1" applyFont="1" applyFill="1" applyBorder="1" applyAlignment="1" applyProtection="1">
      <alignment horizontal="center" vertical="center"/>
      <protection hidden="1"/>
    </xf>
    <xf numFmtId="0" fontId="23" fillId="7" borderId="40" xfId="1" applyFont="1" applyFill="1" applyBorder="1" applyAlignment="1" applyProtection="1">
      <alignment horizontal="center" vertical="center"/>
      <protection hidden="1"/>
    </xf>
    <xf numFmtId="0" fontId="20" fillId="0" borderId="40" xfId="1" applyFont="1" applyFill="1" applyBorder="1" applyAlignment="1" applyProtection="1">
      <alignment horizontal="left" vertical="center"/>
      <protection hidden="1"/>
    </xf>
    <xf numFmtId="0" fontId="41" fillId="7" borderId="40" xfId="1" applyFont="1" applyFill="1" applyBorder="1" applyAlignment="1" applyProtection="1">
      <alignment horizontal="left" vertical="center"/>
      <protection hidden="1"/>
    </xf>
    <xf numFmtId="166" fontId="20" fillId="0" borderId="40" xfId="1" applyNumberFormat="1" applyFont="1" applyFill="1" applyBorder="1" applyAlignment="1" applyProtection="1">
      <alignment horizontal="center" vertical="center"/>
      <protection hidden="1"/>
    </xf>
    <xf numFmtId="165" fontId="20" fillId="7" borderId="40" xfId="1" applyNumberFormat="1" applyFont="1" applyFill="1" applyBorder="1" applyAlignment="1" applyProtection="1">
      <alignment horizontal="center" vertical="center"/>
      <protection hidden="1"/>
    </xf>
    <xf numFmtId="0" fontId="20" fillId="7" borderId="76" xfId="1" applyFont="1" applyFill="1" applyBorder="1" applyAlignment="1" applyProtection="1">
      <alignment horizontal="center" vertical="center"/>
      <protection hidden="1"/>
    </xf>
    <xf numFmtId="164" fontId="20" fillId="38" borderId="89" xfId="1" applyNumberFormat="1" applyFont="1" applyFill="1" applyBorder="1" applyAlignment="1" applyProtection="1">
      <alignment horizontal="center" vertical="center"/>
      <protection hidden="1"/>
    </xf>
    <xf numFmtId="0" fontId="30" fillId="0" borderId="20" xfId="1" applyFont="1" applyBorder="1" applyProtection="1">
      <protection hidden="1"/>
    </xf>
    <xf numFmtId="0" fontId="30" fillId="0" borderId="0" xfId="1" applyFont="1" applyBorder="1" applyProtection="1">
      <protection hidden="1"/>
    </xf>
    <xf numFmtId="0" fontId="23" fillId="39" borderId="7" xfId="1" applyFont="1" applyFill="1" applyBorder="1" applyAlignment="1" applyProtection="1">
      <alignment horizontal="center" vertical="center"/>
      <protection hidden="1"/>
    </xf>
    <xf numFmtId="164" fontId="20" fillId="39" borderId="1" xfId="1" applyNumberFormat="1" applyFont="1" applyFill="1" applyBorder="1" applyAlignment="1" applyProtection="1">
      <alignment horizontal="center" vertical="center"/>
      <protection hidden="1"/>
    </xf>
    <xf numFmtId="0" fontId="23" fillId="41" borderId="1" xfId="1" applyFont="1" applyFill="1" applyBorder="1" applyAlignment="1" applyProtection="1">
      <alignment horizontal="center" vertical="center"/>
      <protection hidden="1"/>
    </xf>
    <xf numFmtId="164" fontId="20" fillId="41" borderId="1" xfId="1" applyNumberFormat="1" applyFont="1" applyFill="1" applyBorder="1" applyAlignment="1" applyProtection="1">
      <alignment horizontal="center" vertical="center"/>
      <protection hidden="1"/>
    </xf>
    <xf numFmtId="0" fontId="23" fillId="30" borderId="73" xfId="1" applyFont="1" applyFill="1" applyBorder="1" applyAlignment="1" applyProtection="1">
      <alignment horizontal="center" vertical="center"/>
      <protection hidden="1"/>
    </xf>
    <xf numFmtId="164" fontId="20" fillId="30" borderId="7" xfId="1" applyNumberFormat="1" applyFont="1" applyFill="1" applyBorder="1" applyAlignment="1" applyProtection="1">
      <alignment horizontal="center" vertical="center"/>
      <protection hidden="1"/>
    </xf>
    <xf numFmtId="0" fontId="23" fillId="39" borderId="72" xfId="1" applyFont="1" applyFill="1" applyBorder="1" applyAlignment="1" applyProtection="1">
      <alignment horizontal="center" vertical="center"/>
      <protection hidden="1"/>
    </xf>
    <xf numFmtId="0" fontId="23" fillId="30" borderId="29" xfId="1" applyFont="1" applyFill="1" applyBorder="1" applyAlignment="1" applyProtection="1">
      <alignment horizontal="center" vertical="center"/>
      <protection hidden="1"/>
    </xf>
    <xf numFmtId="0" fontId="30" fillId="0" borderId="27" xfId="1" applyFont="1" applyBorder="1" applyProtection="1">
      <protection hidden="1"/>
    </xf>
    <xf numFmtId="0" fontId="30" fillId="0" borderId="38" xfId="1" applyFont="1" applyBorder="1" applyProtection="1">
      <protection hidden="1"/>
    </xf>
    <xf numFmtId="164" fontId="20" fillId="35" borderId="90" xfId="1" applyNumberFormat="1" applyFont="1" applyFill="1" applyBorder="1" applyAlignment="1" applyProtection="1">
      <alignment horizontal="center" vertical="center"/>
      <protection hidden="1"/>
    </xf>
    <xf numFmtId="0" fontId="39" fillId="0" borderId="24" xfId="1" applyFont="1" applyBorder="1" applyAlignment="1" applyProtection="1">
      <alignment horizontal="center" vertical="center"/>
    </xf>
    <xf numFmtId="0" fontId="20" fillId="14" borderId="1" xfId="1" applyFont="1" applyFill="1" applyBorder="1" applyAlignment="1" applyProtection="1">
      <alignment horizontal="center" vertical="center"/>
      <protection hidden="1"/>
    </xf>
    <xf numFmtId="0" fontId="20" fillId="7" borderId="1" xfId="1" applyFont="1" applyFill="1" applyBorder="1" applyAlignment="1" applyProtection="1">
      <alignment horizontal="center" vertical="center"/>
      <protection hidden="1"/>
    </xf>
    <xf numFmtId="0" fontId="20" fillId="14" borderId="7" xfId="1" applyFont="1" applyFill="1" applyBorder="1" applyAlignment="1" applyProtection="1">
      <alignment horizontal="center" vertical="center"/>
      <protection hidden="1"/>
    </xf>
    <xf numFmtId="0" fontId="20" fillId="7" borderId="15" xfId="1" applyFont="1" applyFill="1" applyBorder="1" applyAlignment="1" applyProtection="1">
      <alignment horizontal="center" vertical="center"/>
      <protection hidden="1"/>
    </xf>
    <xf numFmtId="0" fontId="23" fillId="7" borderId="7" xfId="1" applyFont="1" applyFill="1" applyBorder="1" applyAlignment="1" applyProtection="1">
      <alignment horizontal="center" vertical="center"/>
      <protection hidden="1"/>
    </xf>
    <xf numFmtId="0" fontId="20" fillId="0" borderId="7" xfId="1" applyFont="1" applyFill="1" applyBorder="1" applyAlignment="1" applyProtection="1">
      <alignment horizontal="left" vertical="center"/>
      <protection hidden="1"/>
    </xf>
    <xf numFmtId="0" fontId="41" fillId="7" borderId="7" xfId="1" applyFont="1" applyFill="1" applyBorder="1" applyAlignment="1" applyProtection="1">
      <alignment horizontal="left" vertical="center"/>
      <protection hidden="1"/>
    </xf>
    <xf numFmtId="0" fontId="20" fillId="7" borderId="7" xfId="1" applyFont="1" applyFill="1" applyBorder="1" applyAlignment="1" applyProtection="1">
      <alignment horizontal="center" vertical="center"/>
      <protection hidden="1"/>
    </xf>
    <xf numFmtId="0" fontId="23" fillId="14" borderId="40" xfId="1" applyFont="1" applyFill="1" applyBorder="1" applyAlignment="1" applyProtection="1">
      <alignment horizontal="center" vertical="center"/>
      <protection hidden="1"/>
    </xf>
    <xf numFmtId="0" fontId="20" fillId="19" borderId="40" xfId="1" applyFont="1" applyFill="1" applyBorder="1" applyAlignment="1" applyProtection="1">
      <alignment horizontal="left" vertical="center"/>
      <protection hidden="1"/>
    </xf>
    <xf numFmtId="0" fontId="41" fillId="14" borderId="40" xfId="1" applyFont="1" applyFill="1" applyBorder="1" applyAlignment="1" applyProtection="1">
      <alignment horizontal="left" vertical="center"/>
      <protection hidden="1"/>
    </xf>
    <xf numFmtId="166" fontId="20" fillId="42" borderId="40" xfId="1" applyNumberFormat="1" applyFont="1" applyFill="1" applyBorder="1" applyAlignment="1" applyProtection="1">
      <alignment horizontal="center" vertical="center"/>
      <protection hidden="1"/>
    </xf>
    <xf numFmtId="165" fontId="20" fillId="13" borderId="40" xfId="1" applyNumberFormat="1" applyFont="1" applyFill="1" applyBorder="1" applyAlignment="1" applyProtection="1">
      <alignment horizontal="center" vertical="center"/>
      <protection hidden="1"/>
    </xf>
    <xf numFmtId="0" fontId="20" fillId="14" borderId="40" xfId="1" applyFont="1" applyFill="1" applyBorder="1" applyAlignment="1" applyProtection="1">
      <alignment horizontal="center" vertical="center"/>
      <protection hidden="1"/>
    </xf>
    <xf numFmtId="0" fontId="30" fillId="0" borderId="56" xfId="1" applyFont="1" applyBorder="1" applyProtection="1">
      <protection hidden="1"/>
    </xf>
    <xf numFmtId="0" fontId="23" fillId="39" borderId="29" xfId="1" applyFont="1" applyFill="1" applyBorder="1" applyAlignment="1" applyProtection="1">
      <alignment horizontal="center" vertical="center"/>
      <protection hidden="1"/>
    </xf>
    <xf numFmtId="0" fontId="23" fillId="30" borderId="70" xfId="1" applyFont="1" applyFill="1" applyBorder="1" applyAlignment="1" applyProtection="1">
      <alignment horizontal="center" vertical="center"/>
      <protection hidden="1"/>
    </xf>
    <xf numFmtId="164" fontId="20" fillId="30" borderId="70" xfId="1" applyNumberFormat="1" applyFont="1" applyFill="1" applyBorder="1" applyAlignment="1" applyProtection="1">
      <alignment horizontal="center" vertical="center"/>
      <protection hidden="1"/>
    </xf>
    <xf numFmtId="0" fontId="23" fillId="30" borderId="1" xfId="1" applyFont="1" applyFill="1" applyBorder="1" applyAlignment="1" applyProtection="1">
      <alignment horizontal="center" vertical="center"/>
      <protection hidden="1"/>
    </xf>
    <xf numFmtId="164" fontId="20" fillId="43" borderId="90" xfId="1" applyNumberFormat="1" applyFont="1" applyFill="1" applyBorder="1" applyAlignment="1" applyProtection="1">
      <alignment horizontal="center" vertical="center"/>
      <protection hidden="1"/>
    </xf>
    <xf numFmtId="0" fontId="12" fillId="0" borderId="0" xfId="1" applyBorder="1" applyAlignment="1" applyProtection="1">
      <alignment horizontal="center"/>
    </xf>
    <xf numFmtId="0" fontId="12" fillId="0" borderId="0" xfId="1" applyAlignment="1" applyProtection="1">
      <alignment horizontal="center"/>
    </xf>
    <xf numFmtId="0" fontId="13" fillId="0" borderId="0" xfId="1" applyFont="1" applyBorder="1" applyAlignment="1" applyProtection="1">
      <alignment horizontal="center"/>
    </xf>
    <xf numFmtId="0" fontId="13" fillId="0" borderId="0" xfId="2" applyBorder="1" applyProtection="1"/>
    <xf numFmtId="0" fontId="1" fillId="0" borderId="0" xfId="2" applyFont="1" applyBorder="1" applyAlignment="1" applyProtection="1">
      <alignment horizontal="center" vertical="center"/>
    </xf>
    <xf numFmtId="0" fontId="1" fillId="0" borderId="0" xfId="2" applyFont="1" applyFill="1" applyBorder="1" applyAlignment="1" applyProtection="1">
      <alignment horizontal="center" vertical="center"/>
    </xf>
    <xf numFmtId="0" fontId="5" fillId="0" borderId="0" xfId="2" applyFont="1" applyFill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center" vertical="center"/>
    </xf>
    <xf numFmtId="0" fontId="13" fillId="0" borderId="0" xfId="2" applyProtection="1"/>
    <xf numFmtId="164" fontId="20" fillId="9" borderId="5" xfId="2" applyNumberFormat="1" applyFont="1" applyFill="1" applyBorder="1" applyAlignment="1" applyProtection="1">
      <alignment horizontal="center" vertical="center"/>
    </xf>
    <xf numFmtId="0" fontId="20" fillId="8" borderId="19" xfId="2" applyFont="1" applyFill="1" applyBorder="1" applyAlignment="1" applyProtection="1">
      <alignment horizontal="center" vertical="center"/>
    </xf>
    <xf numFmtId="0" fontId="4" fillId="0" borderId="0" xfId="2" applyFont="1" applyBorder="1" applyAlignment="1" applyProtection="1">
      <alignment horizontal="center" vertical="center"/>
    </xf>
    <xf numFmtId="0" fontId="22" fillId="0" borderId="6" xfId="2" applyFont="1" applyBorder="1" applyAlignment="1" applyProtection="1">
      <alignment horizontal="center" vertical="center"/>
    </xf>
    <xf numFmtId="0" fontId="22" fillId="0" borderId="7" xfId="2" applyFont="1" applyBorder="1" applyAlignment="1" applyProtection="1">
      <alignment horizontal="center" vertical="center"/>
    </xf>
    <xf numFmtId="0" fontId="23" fillId="0" borderId="7" xfId="2" applyFont="1" applyBorder="1" applyAlignment="1" applyProtection="1">
      <alignment horizontal="center" vertical="center"/>
    </xf>
    <xf numFmtId="0" fontId="23" fillId="0" borderId="1" xfId="2" applyFont="1" applyBorder="1" applyAlignment="1" applyProtection="1">
      <alignment horizontal="center" vertical="center"/>
    </xf>
    <xf numFmtId="164" fontId="22" fillId="9" borderId="7" xfId="2" applyNumberFormat="1" applyFont="1" applyFill="1" applyBorder="1" applyAlignment="1" applyProtection="1">
      <alignment horizontal="center" vertical="center"/>
    </xf>
    <xf numFmtId="164" fontId="22" fillId="9" borderId="1" xfId="2" applyNumberFormat="1" applyFont="1" applyFill="1" applyBorder="1" applyAlignment="1" applyProtection="1">
      <alignment horizontal="center" vertical="center"/>
    </xf>
    <xf numFmtId="164" fontId="22" fillId="10" borderId="1" xfId="2" applyNumberFormat="1" applyFont="1" applyFill="1" applyBorder="1" applyAlignment="1" applyProtection="1">
      <alignment horizontal="center" vertical="center"/>
    </xf>
    <xf numFmtId="164" fontId="22" fillId="9" borderId="4" xfId="2" applyNumberFormat="1" applyFont="1" applyFill="1" applyBorder="1" applyAlignment="1" applyProtection="1">
      <alignment horizontal="center" vertical="center"/>
    </xf>
    <xf numFmtId="0" fontId="20" fillId="8" borderId="26" xfId="2" applyFont="1" applyFill="1" applyBorder="1" applyAlignment="1" applyProtection="1">
      <alignment horizontal="center" vertical="center"/>
    </xf>
    <xf numFmtId="0" fontId="25" fillId="7" borderId="9" xfId="2" applyFont="1" applyFill="1" applyBorder="1" applyAlignment="1" applyProtection="1">
      <alignment horizontal="center" vertical="center"/>
    </xf>
    <xf numFmtId="0" fontId="22" fillId="0" borderId="10" xfId="2" applyFont="1" applyFill="1" applyBorder="1" applyAlignment="1" applyProtection="1">
      <alignment horizontal="center" vertical="center"/>
    </xf>
    <xf numFmtId="0" fontId="22" fillId="12" borderId="10" xfId="2" applyFont="1" applyFill="1" applyBorder="1" applyAlignment="1" applyProtection="1">
      <alignment horizontal="center" vertical="center"/>
    </xf>
    <xf numFmtId="0" fontId="28" fillId="0" borderId="11" xfId="2" applyFont="1" applyFill="1" applyBorder="1" applyAlignment="1" applyProtection="1">
      <alignment horizontal="center" vertical="center"/>
    </xf>
    <xf numFmtId="0" fontId="22" fillId="13" borderId="10" xfId="2" applyFont="1" applyFill="1" applyBorder="1" applyAlignment="1" applyProtection="1">
      <alignment horizontal="center" vertical="center"/>
    </xf>
    <xf numFmtId="0" fontId="25" fillId="44" borderId="10" xfId="2" applyFont="1" applyFill="1" applyBorder="1" applyAlignment="1" applyProtection="1">
      <alignment horizontal="center" vertical="center"/>
    </xf>
    <xf numFmtId="0" fontId="25" fillId="0" borderId="10" xfId="2" applyFont="1" applyFill="1" applyBorder="1" applyAlignment="1" applyProtection="1">
      <alignment horizontal="center" vertical="center"/>
    </xf>
    <xf numFmtId="0" fontId="22" fillId="14" borderId="10" xfId="2" applyFont="1" applyFill="1" applyBorder="1" applyAlignment="1" applyProtection="1">
      <alignment horizontal="center" vertical="center"/>
    </xf>
    <xf numFmtId="0" fontId="22" fillId="14" borderId="11" xfId="2" applyFont="1" applyFill="1" applyBorder="1" applyAlignment="1" applyProtection="1">
      <alignment horizontal="center" vertical="center"/>
    </xf>
    <xf numFmtId="0" fontId="22" fillId="12" borderId="1" xfId="2" applyFont="1" applyFill="1" applyBorder="1" applyAlignment="1" applyProtection="1">
      <alignment horizontal="center" vertical="center"/>
    </xf>
    <xf numFmtId="0" fontId="22" fillId="15" borderId="1" xfId="2" applyFont="1" applyFill="1" applyBorder="1" applyAlignment="1" applyProtection="1">
      <alignment horizontal="center" vertical="center"/>
    </xf>
    <xf numFmtId="0" fontId="28" fillId="2" borderId="1" xfId="2" applyFont="1" applyFill="1" applyBorder="1" applyAlignment="1" applyProtection="1">
      <alignment horizontal="center" vertical="center"/>
    </xf>
    <xf numFmtId="0" fontId="22" fillId="13" borderId="1" xfId="2" applyFont="1" applyFill="1" applyBorder="1" applyAlignment="1" applyProtection="1">
      <alignment horizontal="center" vertical="center"/>
    </xf>
    <xf numFmtId="0" fontId="25" fillId="16" borderId="1" xfId="2" applyFont="1" applyFill="1" applyBorder="1" applyAlignment="1" applyProtection="1">
      <alignment horizontal="center" vertical="center"/>
    </xf>
    <xf numFmtId="0" fontId="25" fillId="44" borderId="1" xfId="2" applyFont="1" applyFill="1" applyBorder="1" applyAlignment="1" applyProtection="1">
      <alignment horizontal="center" vertical="center"/>
    </xf>
    <xf numFmtId="0" fontId="25" fillId="15" borderId="1" xfId="2" applyFont="1" applyFill="1" applyBorder="1" applyAlignment="1" applyProtection="1">
      <alignment horizontal="center" vertical="center"/>
    </xf>
    <xf numFmtId="0" fontId="22" fillId="14" borderId="1" xfId="2" applyFont="1" applyFill="1" applyBorder="1" applyAlignment="1" applyProtection="1">
      <alignment horizontal="center" vertical="center"/>
    </xf>
    <xf numFmtId="0" fontId="22" fillId="14" borderId="4" xfId="2" applyFont="1" applyFill="1" applyBorder="1" applyAlignment="1" applyProtection="1">
      <alignment horizontal="center" vertical="center"/>
    </xf>
    <xf numFmtId="0" fontId="3" fillId="0" borderId="0" xfId="2" applyFont="1" applyBorder="1" applyAlignment="1" applyProtection="1">
      <alignment horizontal="center" vertical="center"/>
    </xf>
    <xf numFmtId="0" fontId="22" fillId="7" borderId="1" xfId="2" applyFont="1" applyFill="1" applyBorder="1" applyAlignment="1" applyProtection="1">
      <alignment horizontal="center" vertical="center"/>
    </xf>
    <xf numFmtId="0" fontId="22" fillId="0" borderId="1" xfId="2" applyFont="1" applyFill="1" applyBorder="1" applyAlignment="1" applyProtection="1">
      <alignment horizontal="center" vertical="center"/>
    </xf>
    <xf numFmtId="0" fontId="28" fillId="17" borderId="4" xfId="2" applyFont="1" applyFill="1" applyBorder="1" applyAlignment="1" applyProtection="1">
      <alignment horizontal="center" vertical="center"/>
    </xf>
    <xf numFmtId="0" fontId="25" fillId="44" borderId="1" xfId="2" quotePrefix="1" applyFont="1" applyFill="1" applyBorder="1" applyAlignment="1" applyProtection="1">
      <alignment horizontal="center" vertical="center"/>
    </xf>
    <xf numFmtId="0" fontId="25" fillId="0" borderId="1" xfId="2" applyFont="1" applyFill="1" applyBorder="1" applyAlignment="1" applyProtection="1">
      <alignment horizontal="center" vertical="center"/>
    </xf>
    <xf numFmtId="0" fontId="22" fillId="7" borderId="4" xfId="2" applyFont="1" applyFill="1" applyBorder="1" applyAlignment="1" applyProtection="1">
      <alignment horizontal="center" vertical="center"/>
    </xf>
    <xf numFmtId="0" fontId="22" fillId="12" borderId="7" xfId="2" applyFont="1" applyFill="1" applyBorder="1" applyAlignment="1" applyProtection="1">
      <alignment horizontal="center" vertical="center"/>
    </xf>
    <xf numFmtId="0" fontId="22" fillId="15" borderId="7" xfId="2" applyFont="1" applyFill="1" applyBorder="1" applyAlignment="1" applyProtection="1">
      <alignment horizontal="center" vertical="center"/>
    </xf>
    <xf numFmtId="0" fontId="28" fillId="18" borderId="14" xfId="2" applyFont="1" applyFill="1" applyBorder="1" applyAlignment="1" applyProtection="1">
      <alignment horizontal="center" vertical="center"/>
    </xf>
    <xf numFmtId="0" fontId="22" fillId="13" borderId="7" xfId="2" applyFont="1" applyFill="1" applyBorder="1" applyAlignment="1" applyProtection="1">
      <alignment horizontal="center" vertical="center"/>
    </xf>
    <xf numFmtId="0" fontId="22" fillId="19" borderId="7" xfId="2" applyFont="1" applyFill="1" applyBorder="1" applyAlignment="1" applyProtection="1">
      <alignment horizontal="center" vertical="center"/>
    </xf>
    <xf numFmtId="0" fontId="25" fillId="15" borderId="7" xfId="2" applyFont="1" applyFill="1" applyBorder="1" applyAlignment="1" applyProtection="1">
      <alignment horizontal="center" vertical="center"/>
    </xf>
    <xf numFmtId="0" fontId="25" fillId="44" borderId="7" xfId="2" applyFont="1" applyFill="1" applyBorder="1" applyAlignment="1" applyProtection="1">
      <alignment horizontal="center" vertical="center"/>
    </xf>
    <xf numFmtId="0" fontId="25" fillId="34" borderId="7" xfId="2" applyFont="1" applyFill="1" applyBorder="1" applyAlignment="1" applyProtection="1">
      <alignment horizontal="center" vertical="center"/>
    </xf>
    <xf numFmtId="0" fontId="22" fillId="14" borderId="7" xfId="2" applyFont="1" applyFill="1" applyBorder="1" applyAlignment="1" applyProtection="1">
      <alignment horizontal="center" vertical="center"/>
    </xf>
    <xf numFmtId="0" fontId="25" fillId="16" borderId="7" xfId="2" applyFont="1" applyFill="1" applyBorder="1" applyAlignment="1" applyProtection="1">
      <alignment horizontal="center" vertical="center"/>
    </xf>
    <xf numFmtId="0" fontId="22" fillId="14" borderId="14" xfId="2" applyFont="1" applyFill="1" applyBorder="1" applyAlignment="1" applyProtection="1">
      <alignment horizontal="center" vertical="center"/>
    </xf>
    <xf numFmtId="0" fontId="22" fillId="7" borderId="15" xfId="2" applyFont="1" applyFill="1" applyBorder="1" applyAlignment="1" applyProtection="1">
      <alignment horizontal="center" vertical="center"/>
    </xf>
    <xf numFmtId="0" fontId="22" fillId="0" borderId="15" xfId="2" applyFont="1" applyFill="1" applyBorder="1" applyAlignment="1" applyProtection="1">
      <alignment horizontal="center" vertical="center"/>
    </xf>
    <xf numFmtId="0" fontId="28" fillId="0" borderId="16" xfId="2" applyFont="1" applyFill="1" applyBorder="1" applyAlignment="1" applyProtection="1">
      <alignment horizontal="center" vertical="center"/>
    </xf>
    <xf numFmtId="0" fontId="25" fillId="0" borderId="15" xfId="2" applyFont="1" applyFill="1" applyBorder="1" applyAlignment="1" applyProtection="1">
      <alignment horizontal="center" vertical="center"/>
    </xf>
    <xf numFmtId="0" fontId="25" fillId="44" borderId="15" xfId="2" applyFont="1" applyFill="1" applyBorder="1" applyAlignment="1" applyProtection="1">
      <alignment horizontal="center" vertical="center"/>
    </xf>
    <xf numFmtId="0" fontId="22" fillId="7" borderId="16" xfId="2" applyFont="1" applyFill="1" applyBorder="1" applyAlignment="1" applyProtection="1">
      <alignment horizontal="center" vertical="center"/>
    </xf>
    <xf numFmtId="0" fontId="13" fillId="0" borderId="0" xfId="2" applyFill="1" applyBorder="1" applyProtection="1"/>
    <xf numFmtId="0" fontId="28" fillId="0" borderId="4" xfId="2" applyFont="1" applyFill="1" applyBorder="1" applyAlignment="1" applyProtection="1">
      <alignment horizontal="center" vertical="center"/>
    </xf>
    <xf numFmtId="0" fontId="22" fillId="7" borderId="1" xfId="2" applyFont="1" applyFill="1" applyBorder="1" applyAlignment="1" applyProtection="1">
      <alignment horizontal="left" vertical="center"/>
    </xf>
    <xf numFmtId="0" fontId="28" fillId="2" borderId="4" xfId="2" applyFont="1" applyFill="1" applyBorder="1" applyAlignment="1" applyProtection="1">
      <alignment horizontal="center" vertical="center"/>
    </xf>
    <xf numFmtId="0" fontId="28" fillId="21" borderId="4" xfId="2" applyFont="1" applyFill="1" applyBorder="1" applyAlignment="1" applyProtection="1">
      <alignment horizontal="center" vertical="center"/>
    </xf>
    <xf numFmtId="0" fontId="26" fillId="7" borderId="1" xfId="2" applyFont="1" applyFill="1" applyBorder="1" applyAlignment="1" applyProtection="1">
      <alignment horizontal="left" vertical="center"/>
    </xf>
    <xf numFmtId="0" fontId="22" fillId="0" borderId="1" xfId="2" applyFont="1" applyFill="1" applyBorder="1" applyAlignment="1" applyProtection="1">
      <alignment horizontal="left" vertical="center"/>
    </xf>
    <xf numFmtId="0" fontId="28" fillId="18" borderId="4" xfId="2" applyFont="1" applyFill="1" applyBorder="1" applyAlignment="1" applyProtection="1">
      <alignment horizontal="center" vertical="center"/>
    </xf>
    <xf numFmtId="0" fontId="22" fillId="7" borderId="40" xfId="2" applyFont="1" applyFill="1" applyBorder="1" applyAlignment="1" applyProtection="1">
      <alignment horizontal="center" vertical="center"/>
    </xf>
    <xf numFmtId="0" fontId="28" fillId="0" borderId="41" xfId="2" applyFont="1" applyFill="1" applyBorder="1" applyAlignment="1" applyProtection="1">
      <alignment horizontal="center" vertical="center"/>
    </xf>
    <xf numFmtId="0" fontId="22" fillId="7" borderId="17" xfId="2" applyFont="1" applyFill="1" applyBorder="1" applyAlignment="1" applyProtection="1">
      <alignment horizontal="center" vertical="center"/>
    </xf>
    <xf numFmtId="0" fontId="25" fillId="0" borderId="17" xfId="2" applyFont="1" applyFill="1" applyBorder="1" applyAlignment="1" applyProtection="1">
      <alignment horizontal="center" vertical="center"/>
    </xf>
    <xf numFmtId="165" fontId="22" fillId="7" borderId="17" xfId="2" applyNumberFormat="1" applyFont="1" applyFill="1" applyBorder="1" applyAlignment="1" applyProtection="1">
      <alignment horizontal="center" vertical="center"/>
    </xf>
    <xf numFmtId="0" fontId="22" fillId="0" borderId="17" xfId="2" applyFont="1" applyFill="1" applyBorder="1" applyAlignment="1" applyProtection="1">
      <alignment horizontal="left" vertical="center"/>
    </xf>
    <xf numFmtId="0" fontId="25" fillId="45" borderId="17" xfId="2" applyFont="1" applyFill="1" applyBorder="1" applyAlignment="1" applyProtection="1">
      <alignment horizontal="center" vertical="center"/>
    </xf>
    <xf numFmtId="0" fontId="25" fillId="44" borderId="17" xfId="2" applyFont="1" applyFill="1" applyBorder="1" applyAlignment="1" applyProtection="1">
      <alignment horizontal="center" vertical="center"/>
    </xf>
    <xf numFmtId="0" fontId="22" fillId="7" borderId="102" xfId="2" applyFont="1" applyFill="1" applyBorder="1" applyAlignment="1" applyProtection="1">
      <alignment horizontal="center" vertical="center"/>
    </xf>
    <xf numFmtId="0" fontId="22" fillId="23" borderId="1" xfId="2" applyFont="1" applyFill="1" applyBorder="1" applyAlignment="1" applyProtection="1">
      <alignment horizontal="center" vertical="center"/>
    </xf>
    <xf numFmtId="0" fontId="22" fillId="24" borderId="1" xfId="2" applyFont="1" applyFill="1" applyBorder="1" applyAlignment="1" applyProtection="1">
      <alignment horizontal="center" vertical="center"/>
    </xf>
    <xf numFmtId="0" fontId="22" fillId="25" borderId="1" xfId="2" applyFont="1" applyFill="1" applyBorder="1" applyAlignment="1" applyProtection="1">
      <alignment horizontal="center" vertical="center"/>
    </xf>
    <xf numFmtId="165" fontId="22" fillId="13" borderId="1" xfId="2" applyNumberFormat="1" applyFont="1" applyFill="1" applyBorder="1" applyAlignment="1" applyProtection="1">
      <alignment horizontal="center" vertical="center"/>
    </xf>
    <xf numFmtId="165" fontId="22" fillId="13" borderId="4" xfId="2" applyNumberFormat="1" applyFont="1" applyFill="1" applyBorder="1" applyAlignment="1" applyProtection="1">
      <alignment horizontal="center" vertical="center"/>
    </xf>
    <xf numFmtId="0" fontId="28" fillId="26" borderId="4" xfId="2" applyFont="1" applyFill="1" applyBorder="1" applyAlignment="1" applyProtection="1">
      <alignment horizontal="center" vertical="center"/>
    </xf>
    <xf numFmtId="0" fontId="28" fillId="27" borderId="4" xfId="2" applyFont="1" applyFill="1" applyBorder="1" applyAlignment="1" applyProtection="1">
      <alignment horizontal="center" vertical="center"/>
    </xf>
    <xf numFmtId="0" fontId="28" fillId="28" borderId="4" xfId="2" applyFont="1" applyFill="1" applyBorder="1" applyAlignment="1" applyProtection="1">
      <alignment horizontal="center" vertical="center"/>
    </xf>
    <xf numFmtId="0" fontId="25" fillId="46" borderId="7" xfId="2" applyFont="1" applyFill="1" applyBorder="1" applyAlignment="1" applyProtection="1">
      <alignment horizontal="center" vertical="center"/>
    </xf>
    <xf numFmtId="164" fontId="23" fillId="9" borderId="18" xfId="2" applyNumberFormat="1" applyFont="1" applyFill="1" applyBorder="1" applyAlignment="1" applyProtection="1">
      <alignment horizontal="center" vertical="center"/>
    </xf>
    <xf numFmtId="164" fontId="27" fillId="0" borderId="3" xfId="2" applyNumberFormat="1" applyFont="1" applyFill="1" applyBorder="1" applyAlignment="1" applyProtection="1">
      <alignment horizontal="center" vertical="center"/>
    </xf>
    <xf numFmtId="164" fontId="27" fillId="0" borderId="19" xfId="2" applyNumberFormat="1" applyFont="1" applyBorder="1" applyAlignment="1" applyProtection="1">
      <alignment horizontal="center" vertical="center"/>
    </xf>
    <xf numFmtId="164" fontId="27" fillId="0" borderId="7" xfId="2" applyNumberFormat="1" applyFont="1" applyBorder="1" applyAlignment="1" applyProtection="1">
      <alignment horizontal="center" vertical="center"/>
    </xf>
    <xf numFmtId="0" fontId="23" fillId="8" borderId="29" xfId="2" applyFont="1" applyFill="1" applyBorder="1" applyAlignment="1" applyProtection="1">
      <alignment horizontal="center" vertical="center"/>
    </xf>
    <xf numFmtId="0" fontId="22" fillId="0" borderId="21" xfId="2" applyFont="1" applyBorder="1" applyAlignment="1" applyProtection="1">
      <alignment horizontal="right" vertical="center"/>
    </xf>
    <xf numFmtId="164" fontId="23" fillId="0" borderId="21" xfId="2" applyNumberFormat="1" applyFont="1" applyFill="1" applyBorder="1" applyAlignment="1" applyProtection="1">
      <alignment horizontal="center" vertical="center"/>
    </xf>
    <xf numFmtId="164" fontId="27" fillId="0" borderId="0" xfId="2" applyNumberFormat="1" applyFont="1" applyFill="1" applyBorder="1" applyAlignment="1" applyProtection="1">
      <alignment horizontal="center" vertical="center"/>
    </xf>
    <xf numFmtId="164" fontId="23" fillId="0" borderId="22" xfId="2" applyNumberFormat="1" applyFont="1" applyFill="1" applyBorder="1" applyAlignment="1" applyProtection="1">
      <alignment horizontal="center" vertical="center"/>
    </xf>
    <xf numFmtId="0" fontId="22" fillId="11" borderId="1" xfId="2" applyFont="1" applyFill="1" applyBorder="1" applyAlignment="1" applyProtection="1">
      <alignment horizontal="center" vertical="center"/>
    </xf>
    <xf numFmtId="164" fontId="23" fillId="11" borderId="24" xfId="2" applyNumberFormat="1" applyFont="1" applyFill="1" applyBorder="1" applyAlignment="1" applyProtection="1">
      <alignment horizontal="center" vertical="center"/>
    </xf>
    <xf numFmtId="164" fontId="27" fillId="0" borderId="25" xfId="2" applyNumberFormat="1" applyFont="1" applyFill="1" applyBorder="1" applyAlignment="1" applyProtection="1">
      <alignment horizontal="center" vertical="center"/>
    </xf>
    <xf numFmtId="164" fontId="27" fillId="0" borderId="26" xfId="2" applyNumberFormat="1" applyFont="1" applyFill="1" applyBorder="1" applyAlignment="1" applyProtection="1">
      <alignment horizontal="center" vertical="center"/>
    </xf>
    <xf numFmtId="164" fontId="23" fillId="11" borderId="27" xfId="2" applyNumberFormat="1" applyFont="1" applyFill="1" applyBorder="1" applyAlignment="1" applyProtection="1">
      <alignment horizontal="center" vertical="center"/>
    </xf>
    <xf numFmtId="0" fontId="22" fillId="20" borderId="1" xfId="2" applyFont="1" applyFill="1" applyBorder="1" applyAlignment="1" applyProtection="1">
      <alignment horizontal="center" vertical="center"/>
    </xf>
    <xf numFmtId="164" fontId="23" fillId="29" borderId="18" xfId="2" applyNumberFormat="1" applyFont="1" applyFill="1" applyBorder="1" applyAlignment="1" applyProtection="1">
      <alignment horizontal="center" vertical="center"/>
    </xf>
    <xf numFmtId="164" fontId="23" fillId="29" borderId="1" xfId="2" applyNumberFormat="1" applyFont="1" applyFill="1" applyBorder="1" applyAlignment="1" applyProtection="1">
      <alignment horizontal="center" vertical="center"/>
    </xf>
    <xf numFmtId="164" fontId="23" fillId="29" borderId="4" xfId="2" applyNumberFormat="1" applyFont="1" applyFill="1" applyBorder="1" applyAlignment="1" applyProtection="1">
      <alignment horizontal="center" vertical="center"/>
    </xf>
    <xf numFmtId="0" fontId="13" fillId="0" borderId="0" xfId="2" applyFill="1" applyProtection="1"/>
    <xf numFmtId="0" fontId="22" fillId="30" borderId="1" xfId="2" applyFont="1" applyFill="1" applyBorder="1" applyAlignment="1" applyProtection="1">
      <alignment horizontal="center" vertical="center"/>
    </xf>
    <xf numFmtId="164" fontId="23" fillId="30" borderId="28" xfId="2" applyNumberFormat="1" applyFont="1" applyFill="1" applyBorder="1" applyAlignment="1" applyProtection="1">
      <alignment horizontal="center" vertical="center"/>
    </xf>
    <xf numFmtId="164" fontId="23" fillId="30" borderId="7" xfId="2" applyNumberFormat="1" applyFont="1" applyFill="1" applyBorder="1" applyAlignment="1" applyProtection="1">
      <alignment horizontal="center" vertical="center"/>
    </xf>
    <xf numFmtId="164" fontId="23" fillId="30" borderId="14" xfId="2" applyNumberFormat="1" applyFont="1" applyFill="1" applyBorder="1" applyAlignment="1" applyProtection="1">
      <alignment horizontal="center" vertical="center"/>
    </xf>
    <xf numFmtId="0" fontId="25" fillId="0" borderId="2" xfId="2" applyFont="1" applyFill="1" applyBorder="1" applyAlignment="1" applyProtection="1">
      <alignment horizontal="center" vertical="center"/>
    </xf>
    <xf numFmtId="0" fontId="22" fillId="0" borderId="2" xfId="2" applyFont="1" applyFill="1" applyBorder="1" applyAlignment="1" applyProtection="1">
      <alignment horizontal="center" vertical="center"/>
    </xf>
    <xf numFmtId="164" fontId="23" fillId="0" borderId="2" xfId="2" applyNumberFormat="1" applyFont="1" applyFill="1" applyBorder="1" applyAlignment="1" applyProtection="1">
      <alignment horizontal="center" vertical="center"/>
    </xf>
    <xf numFmtId="164" fontId="23" fillId="31" borderId="24" xfId="2" applyNumberFormat="1" applyFont="1" applyFill="1" applyBorder="1" applyAlignment="1" applyProtection="1">
      <alignment horizontal="center" vertical="center"/>
    </xf>
    <xf numFmtId="164" fontId="23" fillId="31" borderId="29" xfId="2" applyNumberFormat="1" applyFont="1" applyFill="1" applyBorder="1" applyAlignment="1" applyProtection="1">
      <alignment horizontal="center" vertical="center"/>
    </xf>
    <xf numFmtId="0" fontId="13" fillId="0" borderId="0" xfId="2" applyFont="1" applyBorder="1" applyProtection="1"/>
    <xf numFmtId="164" fontId="23" fillId="20" borderId="18" xfId="2" applyNumberFormat="1" applyFont="1" applyFill="1" applyBorder="1" applyAlignment="1" applyProtection="1">
      <alignment horizontal="center" vertical="center"/>
    </xf>
    <xf numFmtId="164" fontId="23" fillId="20" borderId="1" xfId="2" applyNumberFormat="1" applyFont="1" applyFill="1" applyBorder="1" applyAlignment="1" applyProtection="1">
      <alignment horizontal="center" vertical="center"/>
    </xf>
    <xf numFmtId="164" fontId="23" fillId="32" borderId="28" xfId="2" applyNumberFormat="1" applyFont="1" applyFill="1" applyBorder="1" applyAlignment="1" applyProtection="1">
      <alignment horizontal="center" vertical="center"/>
    </xf>
    <xf numFmtId="164" fontId="23" fillId="32" borderId="7" xfId="2" applyNumberFormat="1" applyFont="1" applyFill="1" applyBorder="1" applyAlignment="1" applyProtection="1">
      <alignment horizontal="center" vertical="center"/>
    </xf>
    <xf numFmtId="164" fontId="23" fillId="0" borderId="30" xfId="2" applyNumberFormat="1" applyFont="1" applyFill="1" applyBorder="1" applyAlignment="1" applyProtection="1">
      <alignment horizontal="center" vertical="center"/>
    </xf>
    <xf numFmtId="0" fontId="25" fillId="0" borderId="0" xfId="2" applyFont="1" applyBorder="1" applyAlignment="1" applyProtection="1">
      <alignment horizontal="center" vertical="center"/>
    </xf>
    <xf numFmtId="0" fontId="22" fillId="0" borderId="31" xfId="2" applyFont="1" applyFill="1" applyBorder="1" applyAlignment="1" applyProtection="1">
      <alignment horizontal="center" vertical="center"/>
    </xf>
    <xf numFmtId="164" fontId="23" fillId="0" borderId="31" xfId="2" applyNumberFormat="1" applyFont="1" applyFill="1" applyBorder="1" applyAlignment="1" applyProtection="1">
      <alignment horizontal="center" vertical="center"/>
    </xf>
    <xf numFmtId="0" fontId="25" fillId="0" borderId="0" xfId="2" applyFont="1" applyBorder="1" applyProtection="1"/>
    <xf numFmtId="0" fontId="22" fillId="0" borderId="29" xfId="2" applyFont="1" applyBorder="1" applyAlignment="1" applyProtection="1">
      <alignment horizontal="right" vertical="center"/>
    </xf>
    <xf numFmtId="0" fontId="25" fillId="0" borderId="20" xfId="2" applyFont="1" applyFill="1" applyBorder="1" applyProtection="1"/>
    <xf numFmtId="0" fontId="25" fillId="0" borderId="0" xfId="2" applyFont="1" applyFill="1" applyBorder="1" applyProtection="1"/>
    <xf numFmtId="0" fontId="22" fillId="0" borderId="0" xfId="2" applyFont="1" applyFill="1" applyBorder="1" applyAlignment="1" applyProtection="1">
      <alignment horizontal="right" vertical="center"/>
    </xf>
    <xf numFmtId="0" fontId="22" fillId="0" borderId="33" xfId="2" applyFont="1" applyFill="1" applyBorder="1" applyAlignment="1" applyProtection="1">
      <alignment horizontal="right" vertical="center"/>
    </xf>
    <xf numFmtId="0" fontId="27" fillId="0" borderId="0" xfId="2" applyFont="1" applyProtection="1"/>
    <xf numFmtId="0" fontId="23" fillId="0" borderId="0" xfId="2" applyFont="1" applyFill="1" applyBorder="1" applyAlignment="1" applyProtection="1">
      <alignment horizontal="center" vertical="center"/>
    </xf>
    <xf numFmtId="0" fontId="22" fillId="6" borderId="42" xfId="2" applyFont="1" applyFill="1" applyBorder="1" applyAlignment="1" applyProtection="1">
      <alignment horizontal="center" vertical="center"/>
    </xf>
    <xf numFmtId="164" fontId="23" fillId="0" borderId="43" xfId="2" applyNumberFormat="1" applyFont="1" applyFill="1" applyBorder="1" applyAlignment="1" applyProtection="1">
      <alignment horizontal="center" vertical="center"/>
    </xf>
    <xf numFmtId="0" fontId="25" fillId="0" borderId="0" xfId="2" applyFont="1" applyProtection="1"/>
    <xf numFmtId="0" fontId="25" fillId="0" borderId="44" xfId="2" applyFont="1" applyBorder="1" applyProtection="1"/>
    <xf numFmtId="0" fontId="22" fillId="26" borderId="42" xfId="2" applyFont="1" applyFill="1" applyBorder="1" applyAlignment="1" applyProtection="1">
      <alignment horizontal="center" vertical="center"/>
    </xf>
    <xf numFmtId="164" fontId="23" fillId="26" borderId="43" xfId="2" applyNumberFormat="1" applyFont="1" applyFill="1" applyBorder="1" applyAlignment="1" applyProtection="1">
      <alignment horizontal="center" vertical="center"/>
    </xf>
    <xf numFmtId="0" fontId="22" fillId="17" borderId="42" xfId="2" applyFont="1" applyFill="1" applyBorder="1" applyAlignment="1" applyProtection="1">
      <alignment horizontal="center" vertical="center"/>
    </xf>
    <xf numFmtId="164" fontId="23" fillId="17" borderId="43" xfId="2" applyNumberFormat="1" applyFont="1" applyFill="1" applyBorder="1" applyAlignment="1" applyProtection="1">
      <alignment horizontal="center" vertical="center"/>
    </xf>
    <xf numFmtId="0" fontId="25" fillId="0" borderId="36" xfId="2" applyFont="1" applyFill="1" applyBorder="1" applyProtection="1"/>
    <xf numFmtId="0" fontId="22" fillId="21" borderId="45" xfId="2" applyFont="1" applyFill="1" applyBorder="1" applyAlignment="1" applyProtection="1">
      <alignment horizontal="center" vertical="center"/>
    </xf>
    <xf numFmtId="164" fontId="23" fillId="21" borderId="43" xfId="2" applyNumberFormat="1" applyFont="1" applyFill="1" applyBorder="1" applyAlignment="1" applyProtection="1">
      <alignment horizontal="center" vertical="center"/>
    </xf>
    <xf numFmtId="0" fontId="26" fillId="0" borderId="0" xfId="2" applyFont="1" applyBorder="1" applyAlignment="1" applyProtection="1">
      <alignment horizontal="center" vertical="center"/>
    </xf>
    <xf numFmtId="0" fontId="22" fillId="0" borderId="0" xfId="2" applyFont="1" applyFill="1" applyBorder="1" applyAlignment="1" applyProtection="1">
      <alignment horizontal="center" vertical="center"/>
    </xf>
    <xf numFmtId="164" fontId="23" fillId="0" borderId="0" xfId="2" applyNumberFormat="1" applyFont="1" applyFill="1" applyBorder="1" applyAlignment="1" applyProtection="1">
      <alignment horizontal="center" vertical="center"/>
    </xf>
    <xf numFmtId="0" fontId="23" fillId="0" borderId="22" xfId="2" applyFont="1" applyFill="1" applyBorder="1" applyAlignment="1" applyProtection="1">
      <alignment horizontal="center" vertical="center"/>
    </xf>
    <xf numFmtId="0" fontId="23" fillId="0" borderId="43" xfId="2" applyFont="1" applyFill="1" applyBorder="1" applyAlignment="1" applyProtection="1">
      <alignment horizontal="center" vertical="center"/>
    </xf>
    <xf numFmtId="0" fontId="27" fillId="0" borderId="0" xfId="2" applyFont="1" applyFill="1" applyProtection="1"/>
    <xf numFmtId="0" fontId="23" fillId="26" borderId="43" xfId="2" applyFont="1" applyFill="1" applyBorder="1" applyAlignment="1" applyProtection="1">
      <alignment horizontal="center" vertical="center"/>
    </xf>
    <xf numFmtId="0" fontId="23" fillId="17" borderId="43" xfId="2" applyFont="1" applyFill="1" applyBorder="1" applyAlignment="1" applyProtection="1">
      <alignment horizontal="center" vertical="center"/>
    </xf>
    <xf numFmtId="0" fontId="23" fillId="21" borderId="43" xfId="2" applyFont="1" applyFill="1" applyBorder="1" applyAlignment="1" applyProtection="1">
      <alignment horizontal="center" vertical="center"/>
    </xf>
    <xf numFmtId="0" fontId="30" fillId="0" borderId="0" xfId="2" applyFont="1" applyBorder="1" applyAlignment="1" applyProtection="1">
      <alignment horizontal="center" vertical="center"/>
    </xf>
    <xf numFmtId="0" fontId="22" fillId="0" borderId="103" xfId="2" applyFont="1" applyBorder="1" applyAlignment="1" applyProtection="1">
      <alignment horizontal="right" vertical="center"/>
    </xf>
    <xf numFmtId="0" fontId="25" fillId="0" borderId="27" xfId="2" applyFont="1" applyFill="1" applyBorder="1" applyProtection="1"/>
    <xf numFmtId="0" fontId="25" fillId="0" borderId="38" xfId="2" applyFont="1" applyFill="1" applyBorder="1" applyProtection="1"/>
    <xf numFmtId="0" fontId="26" fillId="0" borderId="38" xfId="2" applyFont="1" applyBorder="1" applyAlignment="1" applyProtection="1">
      <alignment horizontal="center" vertical="center"/>
    </xf>
    <xf numFmtId="0" fontId="22" fillId="0" borderId="38" xfId="2" applyFont="1" applyFill="1" applyBorder="1" applyAlignment="1" applyProtection="1">
      <alignment horizontal="center" vertical="center"/>
    </xf>
    <xf numFmtId="164" fontId="29" fillId="0" borderId="38" xfId="2" applyNumberFormat="1" applyFont="1" applyFill="1" applyBorder="1" applyAlignment="1" applyProtection="1">
      <alignment horizontal="center" vertical="center"/>
    </xf>
    <xf numFmtId="164" fontId="29" fillId="0" borderId="39" xfId="2" applyNumberFormat="1" applyFont="1" applyFill="1" applyBorder="1" applyAlignment="1" applyProtection="1">
      <alignment horizontal="center" vertical="center"/>
    </xf>
    <xf numFmtId="0" fontId="22" fillId="0" borderId="0" xfId="2" applyFont="1" applyBorder="1" applyAlignment="1" applyProtection="1">
      <alignment horizontal="right" vertical="center"/>
    </xf>
    <xf numFmtId="164" fontId="29" fillId="0" borderId="0" xfId="2" applyNumberFormat="1" applyFont="1" applyBorder="1" applyAlignment="1" applyProtection="1">
      <alignment horizontal="center" vertical="center"/>
    </xf>
    <xf numFmtId="0" fontId="29" fillId="0" borderId="0" xfId="2" applyFont="1" applyBorder="1" applyAlignment="1" applyProtection="1">
      <alignment horizontal="center" vertical="center"/>
    </xf>
    <xf numFmtId="164" fontId="29" fillId="0" borderId="0" xfId="2" applyNumberFormat="1" applyFont="1" applyFill="1" applyBorder="1" applyAlignment="1" applyProtection="1">
      <alignment horizontal="center" vertical="center"/>
    </xf>
    <xf numFmtId="0" fontId="18" fillId="0" borderId="0" xfId="2" applyFont="1" applyBorder="1" applyAlignment="1" applyProtection="1">
      <alignment horizontal="left" vertical="center"/>
    </xf>
    <xf numFmtId="49" fontId="32" fillId="0" borderId="0" xfId="2" applyNumberFormat="1" applyFont="1" applyBorder="1" applyAlignment="1" applyProtection="1">
      <alignment horizontal="left" vertical="center"/>
    </xf>
    <xf numFmtId="49" fontId="32" fillId="0" borderId="0" xfId="2" applyNumberFormat="1" applyFont="1" applyBorder="1" applyAlignment="1" applyProtection="1">
      <alignment horizontal="center" vertical="center"/>
    </xf>
    <xf numFmtId="0" fontId="25" fillId="0" borderId="0" xfId="2" applyFont="1" applyAlignment="1" applyProtection="1">
      <alignment horizontal="center" vertical="center"/>
    </xf>
    <xf numFmtId="164" fontId="31" fillId="0" borderId="0" xfId="2" applyNumberFormat="1" applyFont="1" applyFill="1" applyBorder="1" applyAlignment="1" applyProtection="1">
      <alignment horizontal="center" vertical="center"/>
    </xf>
    <xf numFmtId="0" fontId="22" fillId="0" borderId="0" xfId="2" applyFont="1" applyBorder="1" applyAlignment="1" applyProtection="1">
      <alignment vertical="center"/>
    </xf>
    <xf numFmtId="0" fontId="25" fillId="0" borderId="0" xfId="2" applyFont="1" applyBorder="1" applyAlignment="1" applyProtection="1">
      <alignment vertical="center"/>
    </xf>
    <xf numFmtId="0" fontId="22" fillId="0" borderId="0" xfId="2" applyFont="1" applyBorder="1" applyAlignment="1" applyProtection="1">
      <alignment horizontal="center" vertical="center"/>
    </xf>
    <xf numFmtId="0" fontId="33" fillId="0" borderId="0" xfId="2" applyFont="1" applyProtection="1"/>
    <xf numFmtId="0" fontId="23" fillId="0" borderId="0" xfId="2" applyFont="1" applyBorder="1" applyAlignment="1" applyProtection="1">
      <alignment horizontal="left" vertical="center"/>
    </xf>
    <xf numFmtId="0" fontId="23" fillId="0" borderId="0" xfId="2" applyFont="1" applyBorder="1" applyAlignment="1" applyProtection="1">
      <alignment horizontal="center" vertical="center"/>
    </xf>
    <xf numFmtId="0" fontId="20" fillId="0" borderId="0" xfId="2" applyFont="1" applyProtection="1"/>
    <xf numFmtId="0" fontId="34" fillId="0" borderId="0" xfId="2" applyFont="1" applyProtection="1"/>
    <xf numFmtId="164" fontId="35" fillId="0" borderId="0" xfId="2" applyNumberFormat="1" applyFont="1" applyFill="1" applyBorder="1" applyAlignment="1" applyProtection="1">
      <alignment horizontal="center" vertical="center"/>
    </xf>
    <xf numFmtId="49" fontId="36" fillId="0" borderId="0" xfId="2" applyNumberFormat="1" applyFont="1" applyBorder="1" applyAlignment="1" applyProtection="1">
      <alignment horizontal="left" vertical="center"/>
    </xf>
    <xf numFmtId="0" fontId="29" fillId="0" borderId="0" xfId="2" applyFont="1" applyBorder="1" applyAlignment="1" applyProtection="1">
      <alignment vertical="center"/>
    </xf>
    <xf numFmtId="0" fontId="34" fillId="0" borderId="0" xfId="2" applyFont="1" applyBorder="1" applyAlignment="1" applyProtection="1">
      <alignment vertical="center"/>
    </xf>
    <xf numFmtId="0" fontId="16" fillId="0" borderId="0" xfId="2" applyFont="1" applyProtection="1"/>
    <xf numFmtId="0" fontId="10" fillId="0" borderId="0" xfId="2" applyFont="1" applyProtection="1"/>
    <xf numFmtId="164" fontId="8" fillId="0" borderId="0" xfId="2" applyNumberFormat="1" applyFont="1" applyFill="1" applyBorder="1" applyAlignment="1" applyProtection="1">
      <alignment horizontal="center" vertical="center"/>
    </xf>
    <xf numFmtId="49" fontId="9" fillId="0" borderId="0" xfId="2" applyNumberFormat="1" applyFont="1" applyBorder="1" applyAlignment="1" applyProtection="1">
      <alignment horizontal="left" vertical="center"/>
    </xf>
    <xf numFmtId="0" fontId="3" fillId="0" borderId="0" xfId="2" applyFont="1" applyBorder="1" applyAlignment="1" applyProtection="1">
      <alignment vertical="center"/>
    </xf>
    <xf numFmtId="0" fontId="13" fillId="0" borderId="0" xfId="2" applyBorder="1" applyAlignment="1" applyProtection="1">
      <alignment vertical="center"/>
    </xf>
    <xf numFmtId="0" fontId="1" fillId="0" borderId="0" xfId="2" applyFont="1" applyBorder="1" applyAlignment="1" applyProtection="1">
      <alignment horizontal="right"/>
    </xf>
    <xf numFmtId="0" fontId="11" fillId="0" borderId="0" xfId="2" applyFont="1" applyProtection="1"/>
    <xf numFmtId="0" fontId="13" fillId="0" borderId="0" xfId="2" applyBorder="1" applyAlignment="1" applyProtection="1">
      <alignment horizontal="center" vertical="center"/>
    </xf>
    <xf numFmtId="0" fontId="18" fillId="6" borderId="20" xfId="2" applyFont="1" applyFill="1" applyBorder="1" applyAlignment="1" applyProtection="1">
      <alignment horizontal="center" vertical="center"/>
    </xf>
    <xf numFmtId="0" fontId="13" fillId="0" borderId="0" xfId="2" applyAlignment="1" applyProtection="1">
      <alignment horizontal="center" vertical="center"/>
    </xf>
    <xf numFmtId="164" fontId="22" fillId="9" borderId="2" xfId="2" applyNumberFormat="1" applyFont="1" applyFill="1" applyBorder="1" applyAlignment="1" applyProtection="1">
      <alignment horizontal="center" vertical="center"/>
    </xf>
    <xf numFmtId="0" fontId="21" fillId="8" borderId="3" xfId="2" applyFont="1" applyFill="1" applyBorder="1" applyAlignment="1" applyProtection="1">
      <alignment horizontal="center" vertical="center"/>
    </xf>
    <xf numFmtId="164" fontId="22" fillId="9" borderId="23" xfId="2" applyNumberFormat="1" applyFont="1" applyFill="1" applyBorder="1" applyAlignment="1" applyProtection="1">
      <alignment horizontal="center" vertical="center"/>
    </xf>
    <xf numFmtId="164" fontId="23" fillId="9" borderId="0" xfId="2" applyNumberFormat="1" applyFont="1" applyFill="1" applyBorder="1" applyAlignment="1" applyProtection="1">
      <alignment horizontal="center" vertical="center"/>
    </xf>
    <xf numFmtId="0" fontId="22" fillId="34" borderId="1" xfId="2" applyFont="1" applyFill="1" applyBorder="1" applyAlignment="1" applyProtection="1">
      <alignment horizontal="center" vertical="center"/>
    </xf>
    <xf numFmtId="0" fontId="25" fillId="34" borderId="1" xfId="2" applyFont="1" applyFill="1" applyBorder="1" applyAlignment="1" applyProtection="1">
      <alignment horizontal="center" vertical="center"/>
    </xf>
    <xf numFmtId="0" fontId="22" fillId="7" borderId="7" xfId="2" applyFont="1" applyFill="1" applyBorder="1" applyAlignment="1" applyProtection="1">
      <alignment horizontal="center" vertical="center"/>
    </xf>
    <xf numFmtId="0" fontId="22" fillId="0" borderId="7" xfId="2" applyFont="1" applyFill="1" applyBorder="1" applyAlignment="1" applyProtection="1">
      <alignment horizontal="center" vertical="center"/>
    </xf>
    <xf numFmtId="0" fontId="25" fillId="0" borderId="7" xfId="2" applyFont="1" applyFill="1" applyBorder="1" applyAlignment="1" applyProtection="1">
      <alignment horizontal="center" vertical="center"/>
    </xf>
    <xf numFmtId="0" fontId="22" fillId="7" borderId="104" xfId="2" applyFont="1" applyFill="1" applyBorder="1" applyAlignment="1" applyProtection="1">
      <alignment horizontal="center" vertical="center"/>
    </xf>
    <xf numFmtId="0" fontId="22" fillId="34" borderId="40" xfId="2" applyFont="1" applyFill="1" applyBorder="1" applyAlignment="1" applyProtection="1">
      <alignment horizontal="center" vertical="center"/>
    </xf>
    <xf numFmtId="0" fontId="25" fillId="34" borderId="17" xfId="2" applyFont="1" applyFill="1" applyBorder="1" applyAlignment="1" applyProtection="1">
      <alignment horizontal="center" vertical="center"/>
    </xf>
    <xf numFmtId="0" fontId="22" fillId="34" borderId="17" xfId="2" applyFont="1" applyFill="1" applyBorder="1" applyAlignment="1" applyProtection="1">
      <alignment horizontal="left" vertical="center"/>
    </xf>
    <xf numFmtId="165" fontId="22" fillId="7" borderId="1" xfId="2" applyNumberFormat="1" applyFont="1" applyFill="1" applyBorder="1" applyAlignment="1" applyProtection="1">
      <alignment horizontal="center" vertical="center"/>
    </xf>
    <xf numFmtId="0" fontId="22" fillId="34" borderId="1" xfId="2" applyFont="1" applyFill="1" applyBorder="1" applyAlignment="1" applyProtection="1">
      <alignment horizontal="left" vertical="center"/>
    </xf>
    <xf numFmtId="0" fontId="22" fillId="0" borderId="20" xfId="2" applyFont="1" applyBorder="1" applyAlignment="1" applyProtection="1">
      <alignment horizontal="right" vertical="center"/>
    </xf>
    <xf numFmtId="0" fontId="22" fillId="0" borderId="20" xfId="2" applyFont="1" applyFill="1" applyBorder="1" applyAlignment="1" applyProtection="1">
      <alignment horizontal="center" vertical="center"/>
    </xf>
    <xf numFmtId="0" fontId="25" fillId="0" borderId="20" xfId="2" applyFont="1" applyBorder="1" applyProtection="1"/>
    <xf numFmtId="0" fontId="28" fillId="0" borderId="0" xfId="2" applyFont="1" applyFill="1" applyBorder="1" applyAlignment="1" applyProtection="1">
      <alignment horizontal="center" vertical="center"/>
    </xf>
    <xf numFmtId="0" fontId="25" fillId="0" borderId="20" xfId="2" applyFont="1" applyBorder="1" applyAlignment="1" applyProtection="1"/>
    <xf numFmtId="0" fontId="25" fillId="0" borderId="0" xfId="2" applyFont="1" applyBorder="1" applyAlignment="1" applyProtection="1"/>
    <xf numFmtId="164" fontId="22" fillId="0" borderId="52" xfId="2" applyNumberFormat="1" applyFont="1" applyFill="1" applyBorder="1" applyAlignment="1" applyProtection="1">
      <alignment horizontal="center" vertical="center"/>
    </xf>
    <xf numFmtId="164" fontId="22" fillId="0" borderId="53" xfId="2" applyNumberFormat="1" applyFont="1" applyFill="1" applyBorder="1" applyAlignment="1" applyProtection="1">
      <alignment horizontal="center" vertical="center"/>
    </xf>
    <xf numFmtId="164" fontId="22" fillId="0" borderId="54" xfId="2" applyNumberFormat="1" applyFont="1" applyFill="1" applyBorder="1" applyAlignment="1" applyProtection="1">
      <alignment horizontal="center" vertical="center"/>
    </xf>
    <xf numFmtId="164" fontId="22" fillId="26" borderId="49" xfId="2" applyNumberFormat="1" applyFont="1" applyFill="1" applyBorder="1" applyAlignment="1" applyProtection="1">
      <alignment horizontal="center" vertical="center"/>
    </xf>
    <xf numFmtId="164" fontId="22" fillId="17" borderId="49" xfId="2" applyNumberFormat="1" applyFont="1" applyFill="1" applyBorder="1" applyAlignment="1" applyProtection="1">
      <alignment horizontal="center" vertical="center"/>
    </xf>
    <xf numFmtId="164" fontId="22" fillId="21" borderId="55" xfId="2" applyNumberFormat="1" applyFont="1" applyFill="1" applyBorder="1" applyAlignment="1" applyProtection="1">
      <alignment horizontal="center" vertical="center"/>
    </xf>
    <xf numFmtId="0" fontId="20" fillId="0" borderId="0" xfId="2" applyFont="1" applyFill="1" applyBorder="1" applyAlignment="1" applyProtection="1">
      <alignment horizontal="center" vertical="center"/>
    </xf>
    <xf numFmtId="0" fontId="15" fillId="0" borderId="0" xfId="1" applyFont="1" applyBorder="1" applyAlignment="1" applyProtection="1">
      <alignment horizontal="center" vertical="center"/>
    </xf>
    <xf numFmtId="164" fontId="22" fillId="33" borderId="29" xfId="2" applyNumberFormat="1" applyFont="1" applyFill="1" applyBorder="1" applyAlignment="1" applyProtection="1">
      <alignment horizontal="center" vertical="center" shrinkToFit="1"/>
    </xf>
    <xf numFmtId="0" fontId="22" fillId="0" borderId="26" xfId="2" applyFont="1" applyFill="1" applyBorder="1" applyAlignment="1" applyProtection="1">
      <alignment horizontal="center" vertical="center" shrinkToFit="1"/>
    </xf>
    <xf numFmtId="0" fontId="22" fillId="0" borderId="23" xfId="2" applyFont="1" applyFill="1" applyBorder="1" applyAlignment="1" applyProtection="1">
      <alignment horizontal="center" vertical="center" shrinkToFit="1"/>
    </xf>
    <xf numFmtId="164" fontId="22" fillId="33" borderId="32" xfId="2" applyNumberFormat="1" applyFont="1" applyFill="1" applyBorder="1" applyAlignment="1" applyProtection="1">
      <alignment horizontal="center" vertical="center" shrinkToFit="1"/>
    </xf>
    <xf numFmtId="0" fontId="22" fillId="0" borderId="25" xfId="2" applyFont="1" applyFill="1" applyBorder="1" applyAlignment="1" applyProtection="1">
      <alignment horizontal="center" vertical="center" shrinkToFit="1"/>
    </xf>
    <xf numFmtId="164" fontId="22" fillId="33" borderId="103" xfId="2" applyNumberFormat="1" applyFont="1" applyFill="1" applyBorder="1" applyAlignment="1" applyProtection="1">
      <alignment horizontal="center" vertical="center" shrinkToFit="1"/>
    </xf>
    <xf numFmtId="0" fontId="29" fillId="0" borderId="26" xfId="2" applyFont="1" applyFill="1" applyBorder="1" applyAlignment="1" applyProtection="1">
      <alignment horizontal="center" vertical="center" shrinkToFit="1"/>
    </xf>
    <xf numFmtId="165" fontId="22" fillId="7" borderId="40" xfId="2" applyNumberFormat="1" applyFont="1" applyFill="1" applyBorder="1" applyAlignment="1" applyProtection="1">
      <alignment horizontal="center" vertical="center"/>
    </xf>
    <xf numFmtId="0" fontId="53" fillId="0" borderId="40" xfId="2" applyFont="1" applyFill="1" applyBorder="1" applyAlignment="1" applyProtection="1">
      <alignment horizontal="center" vertical="center"/>
    </xf>
    <xf numFmtId="0" fontId="54" fillId="0" borderId="40" xfId="2" applyFont="1" applyFill="1" applyBorder="1" applyAlignment="1" applyProtection="1">
      <alignment horizontal="center" vertical="center"/>
    </xf>
    <xf numFmtId="0" fontId="29" fillId="0" borderId="38" xfId="2" applyFont="1" applyFill="1" applyBorder="1" applyAlignment="1" applyProtection="1">
      <alignment horizontal="center" vertical="center"/>
    </xf>
    <xf numFmtId="164" fontId="56" fillId="9" borderId="4" xfId="2" applyNumberFormat="1" applyFont="1" applyFill="1" applyBorder="1" applyAlignment="1">
      <alignment horizontal="center" vertical="center"/>
    </xf>
    <xf numFmtId="164" fontId="56" fillId="9" borderId="18" xfId="2" applyNumberFormat="1" applyFont="1" applyFill="1" applyBorder="1" applyAlignment="1" applyProtection="1">
      <alignment horizontal="center" vertical="center"/>
    </xf>
    <xf numFmtId="49" fontId="24" fillId="3" borderId="7" xfId="2" applyNumberFormat="1" applyFont="1" applyFill="1" applyBorder="1" applyAlignment="1" applyProtection="1">
      <alignment horizontal="center" textRotation="255"/>
    </xf>
    <xf numFmtId="49" fontId="24" fillId="3" borderId="7" xfId="2" applyNumberFormat="1" applyFont="1" applyFill="1" applyBorder="1" applyAlignment="1" applyProtection="1">
      <alignment horizontal="center" vertical="center" textRotation="255"/>
    </xf>
    <xf numFmtId="164" fontId="23" fillId="0" borderId="33" xfId="2" applyNumberFormat="1" applyFont="1" applyFill="1" applyBorder="1" applyAlignment="1" applyProtection="1">
      <alignment horizontal="center" vertical="center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>
      <alignment horizontal="center" vertical="center"/>
    </xf>
    <xf numFmtId="0" fontId="39" fillId="0" borderId="93" xfId="1" applyFont="1" applyBorder="1" applyAlignment="1" applyProtection="1">
      <alignment vertical="center" wrapText="1"/>
    </xf>
    <xf numFmtId="0" fontId="25" fillId="0" borderId="22" xfId="0" applyFont="1" applyBorder="1" applyAlignment="1">
      <alignment vertical="center" wrapText="1"/>
    </xf>
    <xf numFmtId="0" fontId="41" fillId="14" borderId="1" xfId="1" applyFont="1" applyFill="1" applyBorder="1" applyAlignment="1" applyProtection="1">
      <alignment horizontal="left" vertical="center" wrapText="1"/>
      <protection hidden="1"/>
    </xf>
    <xf numFmtId="166" fontId="20" fillId="7" borderId="40" xfId="1" applyNumberFormat="1" applyFont="1" applyFill="1" applyBorder="1" applyAlignment="1" applyProtection="1">
      <alignment horizontal="center" vertical="center"/>
      <protection hidden="1"/>
    </xf>
    <xf numFmtId="0" fontId="18" fillId="0" borderId="20" xfId="2" applyFont="1" applyFill="1" applyBorder="1" applyAlignment="1" applyProtection="1">
      <alignment vertical="center"/>
    </xf>
    <xf numFmtId="0" fontId="25" fillId="0" borderId="0" xfId="2" applyFont="1" applyAlignment="1" applyProtection="1">
      <alignment vertical="center"/>
    </xf>
    <xf numFmtId="0" fontId="25" fillId="0" borderId="20" xfId="2" applyFont="1" applyBorder="1" applyAlignment="1" applyProtection="1">
      <alignment vertical="center"/>
    </xf>
    <xf numFmtId="0" fontId="22" fillId="0" borderId="120" xfId="2" applyFont="1" applyBorder="1" applyAlignment="1" applyProtection="1">
      <alignment vertical="center"/>
    </xf>
    <xf numFmtId="0" fontId="22" fillId="0" borderId="121" xfId="2" applyFont="1" applyBorder="1" applyAlignment="1" applyProtection="1">
      <alignment vertical="center"/>
    </xf>
    <xf numFmtId="0" fontId="22" fillId="0" borderId="1" xfId="2" applyFont="1" applyBorder="1" applyAlignment="1" applyProtection="1">
      <alignment horizontal="center" vertical="center"/>
    </xf>
    <xf numFmtId="0" fontId="22" fillId="0" borderId="3" xfId="2" applyFont="1" applyFill="1" applyBorder="1" applyAlignment="1" applyProtection="1">
      <alignment horizontal="center" vertical="center"/>
    </xf>
    <xf numFmtId="0" fontId="22" fillId="0" borderId="56" xfId="2" applyFont="1" applyBorder="1" applyAlignment="1" applyProtection="1">
      <alignment vertical="center"/>
    </xf>
    <xf numFmtId="0" fontId="22" fillId="0" borderId="3" xfId="2" applyFont="1" applyBorder="1" applyAlignment="1" applyProtection="1">
      <alignment vertical="center"/>
    </xf>
    <xf numFmtId="166" fontId="21" fillId="42" borderId="1" xfId="1" applyNumberFormat="1" applyFont="1" applyFill="1" applyBorder="1" applyAlignment="1" applyProtection="1">
      <alignment horizontal="center" vertical="center"/>
      <protection hidden="1"/>
    </xf>
    <xf numFmtId="0" fontId="0" fillId="6" borderId="0" xfId="0" applyFill="1" applyAlignment="1" applyProtection="1">
      <alignment horizontal="center"/>
    </xf>
    <xf numFmtId="0" fontId="0" fillId="6" borderId="0" xfId="0" applyFill="1" applyProtection="1"/>
    <xf numFmtId="0" fontId="0" fillId="6" borderId="0" xfId="0" applyFill="1"/>
    <xf numFmtId="0" fontId="14" fillId="6" borderId="0" xfId="0" applyFont="1" applyFill="1" applyProtection="1"/>
    <xf numFmtId="0" fontId="59" fillId="6" borderId="122" xfId="0" applyFont="1" applyFill="1" applyBorder="1" applyAlignment="1" applyProtection="1">
      <alignment horizontal="center"/>
      <protection locked="0"/>
    </xf>
    <xf numFmtId="0" fontId="59" fillId="6" borderId="116" xfId="0" applyFont="1" applyFill="1" applyBorder="1" applyAlignment="1" applyProtection="1">
      <alignment horizontal="center"/>
      <protection locked="0"/>
    </xf>
    <xf numFmtId="0" fontId="59" fillId="6" borderId="117" xfId="0" applyFont="1" applyFill="1" applyBorder="1" applyAlignment="1" applyProtection="1">
      <alignment horizontal="center"/>
      <protection locked="0"/>
    </xf>
    <xf numFmtId="0" fontId="59" fillId="6" borderId="0" xfId="0" applyFont="1" applyFill="1" applyAlignment="1" applyProtection="1">
      <alignment horizontal="center"/>
    </xf>
    <xf numFmtId="0" fontId="0" fillId="6" borderId="122" xfId="0" applyFill="1" applyBorder="1" applyAlignment="1">
      <alignment horizontal="center"/>
    </xf>
    <xf numFmtId="0" fontId="0" fillId="6" borderId="123" xfId="0" applyFill="1" applyBorder="1" applyProtection="1">
      <protection locked="0"/>
    </xf>
    <xf numFmtId="0" fontId="0" fillId="6" borderId="123" xfId="0" applyFill="1" applyBorder="1" applyAlignment="1" applyProtection="1">
      <alignment horizontal="center"/>
      <protection locked="0"/>
    </xf>
    <xf numFmtId="0" fontId="0" fillId="6" borderId="124" xfId="0" applyFill="1" applyBorder="1" applyAlignment="1" applyProtection="1">
      <alignment horizontal="center"/>
      <protection locked="0"/>
    </xf>
    <xf numFmtId="0" fontId="0" fillId="6" borderId="127" xfId="0" applyFill="1" applyBorder="1" applyAlignment="1">
      <alignment horizontal="center"/>
    </xf>
    <xf numFmtId="0" fontId="0" fillId="6" borderId="116" xfId="0" applyFill="1" applyBorder="1" applyAlignment="1">
      <alignment horizontal="center"/>
    </xf>
    <xf numFmtId="0" fontId="0" fillId="6" borderId="113" xfId="0" applyFill="1" applyBorder="1" applyProtection="1">
      <protection locked="0"/>
    </xf>
    <xf numFmtId="0" fontId="0" fillId="6" borderId="118" xfId="0" applyFill="1" applyBorder="1" applyAlignment="1" applyProtection="1">
      <alignment horizontal="center"/>
      <protection locked="0"/>
    </xf>
    <xf numFmtId="0" fontId="0" fillId="6" borderId="119" xfId="0" applyFill="1" applyBorder="1" applyAlignment="1" applyProtection="1">
      <alignment horizontal="center"/>
      <protection locked="0"/>
    </xf>
    <xf numFmtId="0" fontId="0" fillId="6" borderId="0" xfId="0" quotePrefix="1" applyFill="1"/>
    <xf numFmtId="0" fontId="0" fillId="6" borderId="117" xfId="0" applyFill="1" applyBorder="1" applyAlignment="1">
      <alignment horizontal="center"/>
    </xf>
    <xf numFmtId="0" fontId="0" fillId="6" borderId="115" xfId="0" applyFill="1" applyBorder="1" applyProtection="1">
      <protection locked="0"/>
    </xf>
    <xf numFmtId="0" fontId="0" fillId="6" borderId="125" xfId="0" applyFill="1" applyBorder="1" applyAlignment="1" applyProtection="1">
      <alignment horizontal="center"/>
      <protection locked="0"/>
    </xf>
    <xf numFmtId="0" fontId="0" fillId="6" borderId="126" xfId="0" applyFill="1" applyBorder="1" applyAlignment="1" applyProtection="1">
      <alignment horizontal="center"/>
      <protection locked="0"/>
    </xf>
    <xf numFmtId="0" fontId="0" fillId="6" borderId="0" xfId="0" applyFill="1" applyAlignment="1">
      <alignment horizontal="center"/>
    </xf>
    <xf numFmtId="0" fontId="0" fillId="6" borderId="129" xfId="0" applyFill="1" applyBorder="1" applyAlignment="1">
      <alignment horizontal="center"/>
    </xf>
    <xf numFmtId="0" fontId="5" fillId="47" borderId="114" xfId="0" applyFont="1" applyFill="1" applyBorder="1" applyAlignment="1" applyProtection="1">
      <alignment horizontal="center" vertical="center"/>
    </xf>
    <xf numFmtId="0" fontId="59" fillId="6" borderId="130" xfId="0" applyFont="1" applyFill="1" applyBorder="1" applyAlignment="1" applyProtection="1">
      <alignment horizontal="center"/>
    </xf>
    <xf numFmtId="0" fontId="59" fillId="6" borderId="0" xfId="0" applyFont="1" applyFill="1" applyBorder="1" applyAlignment="1" applyProtection="1">
      <alignment horizontal="center"/>
    </xf>
    <xf numFmtId="0" fontId="14" fillId="6" borderId="108" xfId="0" applyFont="1" applyFill="1" applyBorder="1" applyProtection="1"/>
    <xf numFmtId="0" fontId="59" fillId="6" borderId="108" xfId="0" applyFont="1" applyFill="1" applyBorder="1" applyAlignment="1" applyProtection="1">
      <alignment horizontal="center"/>
    </xf>
    <xf numFmtId="0" fontId="14" fillId="6" borderId="130" xfId="0" applyFont="1" applyFill="1" applyBorder="1" applyAlignment="1" applyProtection="1"/>
    <xf numFmtId="0" fontId="0" fillId="6" borderId="0" xfId="0" applyFont="1" applyFill="1" applyBorder="1" applyAlignment="1" applyProtection="1">
      <alignment horizontal="left" indent="3"/>
    </xf>
    <xf numFmtId="0" fontId="0" fillId="6" borderId="108" xfId="0" applyFont="1" applyFill="1" applyBorder="1" applyAlignment="1" applyProtection="1">
      <alignment horizontal="left" indent="3"/>
    </xf>
    <xf numFmtId="0" fontId="0" fillId="6" borderId="0" xfId="0" applyFont="1" applyFill="1" applyBorder="1" applyAlignment="1" applyProtection="1">
      <alignment horizontal="left" indent="2"/>
    </xf>
    <xf numFmtId="0" fontId="0" fillId="6" borderId="108" xfId="0" applyFont="1" applyFill="1" applyBorder="1" applyAlignment="1" applyProtection="1">
      <alignment horizontal="left" indent="2"/>
    </xf>
    <xf numFmtId="0" fontId="21" fillId="19" borderId="1" xfId="1" applyFont="1" applyFill="1" applyBorder="1" applyAlignment="1" applyProtection="1">
      <alignment horizontal="left" vertical="center" indent="2"/>
      <protection hidden="1"/>
    </xf>
    <xf numFmtId="0" fontId="21" fillId="0" borderId="7" xfId="1" applyFont="1" applyFill="1" applyBorder="1" applyAlignment="1" applyProtection="1">
      <alignment horizontal="left" vertical="center" indent="2"/>
      <protection hidden="1"/>
    </xf>
    <xf numFmtId="166" fontId="21" fillId="0" borderId="7" xfId="1" applyNumberFormat="1" applyFont="1" applyFill="1" applyBorder="1" applyAlignment="1" applyProtection="1">
      <alignment horizontal="center" vertical="center"/>
      <protection hidden="1"/>
    </xf>
    <xf numFmtId="0" fontId="21" fillId="14" borderId="66" xfId="1" applyFont="1" applyFill="1" applyBorder="1" applyAlignment="1" applyProtection="1">
      <alignment horizontal="center" vertical="center"/>
      <protection hidden="1"/>
    </xf>
    <xf numFmtId="0" fontId="21" fillId="7" borderId="66" xfId="1" applyFont="1" applyFill="1" applyBorder="1" applyAlignment="1" applyProtection="1">
      <alignment horizontal="center" vertical="center"/>
      <protection hidden="1"/>
    </xf>
    <xf numFmtId="0" fontId="21" fillId="7" borderId="67" xfId="1" applyFont="1" applyFill="1" applyBorder="1" applyAlignment="1" applyProtection="1">
      <alignment horizontal="center" vertical="center"/>
      <protection hidden="1"/>
    </xf>
    <xf numFmtId="164" fontId="15" fillId="0" borderId="0" xfId="1" applyNumberFormat="1" applyFont="1" applyBorder="1" applyAlignment="1" applyProtection="1">
      <alignment horizontal="center" vertical="center"/>
    </xf>
    <xf numFmtId="0" fontId="41" fillId="0" borderId="1" xfId="1" applyFont="1" applyFill="1" applyBorder="1" applyAlignment="1" applyProtection="1">
      <alignment horizontal="left" vertical="center" indent="2"/>
      <protection hidden="1"/>
    </xf>
    <xf numFmtId="0" fontId="41" fillId="19" borderId="1" xfId="1" applyFont="1" applyFill="1" applyBorder="1" applyAlignment="1" applyProtection="1">
      <alignment horizontal="left" vertical="center" indent="2"/>
      <protection hidden="1"/>
    </xf>
    <xf numFmtId="166" fontId="20" fillId="42" borderId="29" xfId="1" applyNumberFormat="1" applyFont="1" applyFill="1" applyBorder="1" applyAlignment="1" applyProtection="1">
      <alignment horizontal="center" vertical="center"/>
      <protection hidden="1"/>
    </xf>
    <xf numFmtId="0" fontId="0" fillId="6" borderId="0" xfId="0" applyFont="1" applyFill="1" applyBorder="1" applyAlignment="1" applyProtection="1">
      <alignment horizontal="left"/>
    </xf>
    <xf numFmtId="0" fontId="14" fillId="6" borderId="0" xfId="0" applyFont="1" applyFill="1" applyBorder="1" applyProtection="1"/>
    <xf numFmtId="0" fontId="14" fillId="6" borderId="108" xfId="0" applyFont="1" applyFill="1" applyBorder="1" applyAlignment="1" applyProtection="1"/>
    <xf numFmtId="0" fontId="0" fillId="6" borderId="0" xfId="0" applyFill="1" applyBorder="1" applyAlignment="1">
      <alignment horizontal="center"/>
    </xf>
    <xf numFmtId="0" fontId="63" fillId="6" borderId="0" xfId="0" applyFont="1" applyFill="1" applyProtection="1"/>
    <xf numFmtId="0" fontId="30" fillId="0" borderId="3" xfId="1" applyFont="1" applyBorder="1" applyProtection="1">
      <protection hidden="1"/>
    </xf>
    <xf numFmtId="0" fontId="20" fillId="0" borderId="3" xfId="1" applyFont="1" applyBorder="1" applyAlignment="1" applyProtection="1">
      <alignment horizontal="right" vertical="center"/>
      <protection hidden="1"/>
    </xf>
    <xf numFmtId="0" fontId="20" fillId="0" borderId="19" xfId="1" applyFont="1" applyBorder="1" applyAlignment="1" applyProtection="1">
      <alignment horizontal="right" vertical="center"/>
      <protection hidden="1"/>
    </xf>
    <xf numFmtId="0" fontId="20" fillId="0" borderId="1" xfId="1" applyFont="1" applyBorder="1" applyAlignment="1" applyProtection="1">
      <alignment vertical="center"/>
      <protection hidden="1"/>
    </xf>
    <xf numFmtId="0" fontId="20" fillId="0" borderId="1" xfId="1" applyFont="1" applyBorder="1" applyAlignment="1" applyProtection="1">
      <alignment horizontal="center" vertical="center" wrapText="1"/>
      <protection hidden="1"/>
    </xf>
    <xf numFmtId="0" fontId="20" fillId="0" borderId="0" xfId="1" applyFont="1" applyBorder="1" applyAlignment="1" applyProtection="1">
      <alignment vertical="center"/>
      <protection hidden="1"/>
    </xf>
    <xf numFmtId="0" fontId="20" fillId="0" borderId="21" xfId="1" applyFont="1" applyBorder="1" applyAlignment="1" applyProtection="1">
      <alignment vertical="center"/>
      <protection hidden="1"/>
    </xf>
    <xf numFmtId="0" fontId="20" fillId="0" borderId="1" xfId="1" applyFont="1" applyBorder="1" applyAlignment="1" applyProtection="1">
      <alignment horizontal="center" vertical="center"/>
      <protection hidden="1"/>
    </xf>
    <xf numFmtId="166" fontId="20" fillId="0" borderId="7" xfId="1" applyNumberFormat="1" applyFont="1" applyFill="1" applyBorder="1" applyAlignment="1" applyProtection="1">
      <alignment horizontal="center" vertical="center"/>
      <protection hidden="1"/>
    </xf>
    <xf numFmtId="166" fontId="20" fillId="0" borderId="29" xfId="1" applyNumberFormat="1" applyFont="1" applyFill="1" applyBorder="1" applyAlignment="1" applyProtection="1">
      <alignment horizontal="center" vertical="center"/>
      <protection hidden="1"/>
    </xf>
    <xf numFmtId="165" fontId="20" fillId="7" borderId="7" xfId="1" applyNumberFormat="1" applyFont="1" applyFill="1" applyBorder="1" applyAlignment="1" applyProtection="1">
      <alignment horizontal="center" vertical="center"/>
      <protection hidden="1"/>
    </xf>
    <xf numFmtId="0" fontId="20" fillId="0" borderId="7" xfId="1" applyFont="1" applyFill="1" applyBorder="1" applyAlignment="1" applyProtection="1">
      <alignment horizontal="center" vertical="center"/>
      <protection hidden="1"/>
    </xf>
    <xf numFmtId="167" fontId="20" fillId="39" borderId="71" xfId="1" applyNumberFormat="1" applyFont="1" applyFill="1" applyBorder="1" applyAlignment="1" applyProtection="1">
      <alignment horizontal="center" vertical="center"/>
      <protection hidden="1"/>
    </xf>
    <xf numFmtId="167" fontId="20" fillId="41" borderId="1" xfId="1" applyNumberFormat="1" applyFont="1" applyFill="1" applyBorder="1" applyAlignment="1" applyProtection="1">
      <alignment horizontal="center" vertical="center"/>
      <protection hidden="1"/>
    </xf>
    <xf numFmtId="167" fontId="20" fillId="30" borderId="26" xfId="1" applyNumberFormat="1" applyFont="1" applyFill="1" applyBorder="1" applyAlignment="1" applyProtection="1">
      <alignment horizontal="center" vertical="center"/>
      <protection hidden="1"/>
    </xf>
    <xf numFmtId="167" fontId="20" fillId="30" borderId="95" xfId="1" applyNumberFormat="1" applyFont="1" applyFill="1" applyBorder="1" applyAlignment="1" applyProtection="1">
      <alignment horizontal="center" vertical="center"/>
      <protection hidden="1"/>
    </xf>
    <xf numFmtId="166" fontId="20" fillId="13" borderId="1" xfId="1" applyNumberFormat="1" applyFont="1" applyFill="1" applyBorder="1" applyAlignment="1" applyProtection="1">
      <alignment horizontal="center" vertical="center"/>
      <protection hidden="1"/>
    </xf>
    <xf numFmtId="0" fontId="20" fillId="42" borderId="1" xfId="1" applyFont="1" applyFill="1" applyBorder="1" applyAlignment="1" applyProtection="1">
      <alignment horizontal="center" vertical="center"/>
      <protection hidden="1"/>
    </xf>
    <xf numFmtId="166" fontId="20" fillId="7" borderId="1" xfId="1" applyNumberFormat="1" applyFont="1" applyFill="1" applyBorder="1" applyAlignment="1" applyProtection="1">
      <alignment horizontal="center" vertical="center"/>
      <protection hidden="1"/>
    </xf>
    <xf numFmtId="0" fontId="20" fillId="0" borderId="1" xfId="1" applyFont="1" applyFill="1" applyBorder="1" applyAlignment="1" applyProtection="1">
      <alignment horizontal="center" vertical="center"/>
      <protection hidden="1"/>
    </xf>
    <xf numFmtId="166" fontId="20" fillId="13" borderId="7" xfId="1" applyNumberFormat="1" applyFont="1" applyFill="1" applyBorder="1" applyAlignment="1" applyProtection="1">
      <alignment horizontal="center" vertical="center"/>
      <protection hidden="1"/>
    </xf>
    <xf numFmtId="0" fontId="20" fillId="42" borderId="7" xfId="1" applyFont="1" applyFill="1" applyBorder="1" applyAlignment="1" applyProtection="1">
      <alignment horizontal="center" vertical="center"/>
      <protection hidden="1"/>
    </xf>
    <xf numFmtId="166" fontId="20" fillId="7" borderId="15" xfId="1" applyNumberFormat="1" applyFont="1" applyFill="1" applyBorder="1" applyAlignment="1" applyProtection="1">
      <alignment horizontal="center" vertical="center"/>
      <protection hidden="1"/>
    </xf>
    <xf numFmtId="0" fontId="20" fillId="0" borderId="15" xfId="1" applyFont="1" applyFill="1" applyBorder="1" applyAlignment="1" applyProtection="1">
      <alignment horizontal="center" vertical="center"/>
      <protection hidden="1"/>
    </xf>
    <xf numFmtId="166" fontId="20" fillId="7" borderId="7" xfId="1" applyNumberFormat="1" applyFont="1" applyFill="1" applyBorder="1" applyAlignment="1" applyProtection="1">
      <alignment horizontal="center" vertical="center"/>
      <protection hidden="1"/>
    </xf>
    <xf numFmtId="166" fontId="20" fillId="13" borderId="40" xfId="1" applyNumberFormat="1" applyFont="1" applyFill="1" applyBorder="1" applyAlignment="1" applyProtection="1">
      <alignment horizontal="center" vertical="center"/>
      <protection hidden="1"/>
    </xf>
    <xf numFmtId="0" fontId="20" fillId="0" borderId="40" xfId="1" applyFont="1" applyFill="1" applyBorder="1" applyAlignment="1" applyProtection="1">
      <alignment horizontal="center" vertical="center"/>
      <protection hidden="1"/>
    </xf>
    <xf numFmtId="166" fontId="41" fillId="7" borderId="7" xfId="1" applyNumberFormat="1" applyFont="1" applyFill="1" applyBorder="1" applyAlignment="1" applyProtection="1">
      <alignment horizontal="center" vertical="center"/>
      <protection hidden="1"/>
    </xf>
    <xf numFmtId="166" fontId="41" fillId="0" borderId="7" xfId="1" applyNumberFormat="1" applyFont="1" applyFill="1" applyBorder="1" applyAlignment="1" applyProtection="1">
      <alignment horizontal="center" vertical="center"/>
      <protection hidden="1"/>
    </xf>
    <xf numFmtId="166" fontId="41" fillId="13" borderId="7" xfId="1" applyNumberFormat="1" applyFont="1" applyFill="1" applyBorder="1" applyAlignment="1" applyProtection="1">
      <alignment horizontal="center" vertical="center"/>
      <protection hidden="1"/>
    </xf>
    <xf numFmtId="166" fontId="41" fillId="13" borderId="26" xfId="1" applyNumberFormat="1" applyFont="1" applyFill="1" applyBorder="1" applyAlignment="1" applyProtection="1">
      <alignment horizontal="center" vertical="center"/>
      <protection hidden="1"/>
    </xf>
    <xf numFmtId="166" fontId="41" fillId="0" borderId="26" xfId="1" applyNumberFormat="1" applyFont="1" applyFill="1" applyBorder="1" applyAlignment="1" applyProtection="1">
      <alignment horizontal="center" vertical="center"/>
      <protection hidden="1"/>
    </xf>
    <xf numFmtId="166" fontId="20" fillId="42" borderId="26" xfId="1" applyNumberFormat="1" applyFont="1" applyFill="1" applyBorder="1" applyAlignment="1" applyProtection="1">
      <alignment horizontal="center" vertical="center"/>
      <protection hidden="1"/>
    </xf>
    <xf numFmtId="166" fontId="20" fillId="13" borderId="29" xfId="1" applyNumberFormat="1" applyFont="1" applyFill="1" applyBorder="1" applyAlignment="1" applyProtection="1">
      <alignment horizontal="center" vertical="center"/>
      <protection hidden="1"/>
    </xf>
    <xf numFmtId="166" fontId="62" fillId="13" borderId="7" xfId="1" applyNumberFormat="1" applyFont="1" applyFill="1" applyBorder="1" applyAlignment="1" applyProtection="1">
      <alignment horizontal="center" vertical="center"/>
      <protection hidden="1"/>
    </xf>
    <xf numFmtId="166" fontId="62" fillId="42" borderId="7" xfId="1" applyNumberFormat="1" applyFont="1" applyFill="1" applyBorder="1" applyAlignment="1" applyProtection="1">
      <alignment horizontal="center" vertical="center"/>
      <protection hidden="1"/>
    </xf>
    <xf numFmtId="166" fontId="62" fillId="7" borderId="26" xfId="1" applyNumberFormat="1" applyFont="1" applyFill="1" applyBorder="1" applyAlignment="1" applyProtection="1">
      <alignment horizontal="center" vertical="center"/>
      <protection hidden="1"/>
    </xf>
    <xf numFmtId="166" fontId="62" fillId="42" borderId="26" xfId="1" applyNumberFormat="1" applyFont="1" applyFill="1" applyBorder="1" applyAlignment="1" applyProtection="1">
      <alignment horizontal="center" vertical="center"/>
      <protection hidden="1"/>
    </xf>
    <xf numFmtId="166" fontId="62" fillId="13" borderId="26" xfId="1" applyNumberFormat="1" applyFont="1" applyFill="1" applyBorder="1" applyAlignment="1" applyProtection="1">
      <alignment horizontal="center" vertical="center"/>
      <protection hidden="1"/>
    </xf>
    <xf numFmtId="166" fontId="20" fillId="13" borderId="26" xfId="1" applyNumberFormat="1" applyFont="1" applyFill="1" applyBorder="1" applyAlignment="1" applyProtection="1">
      <alignment horizontal="center" vertical="center"/>
      <protection hidden="1"/>
    </xf>
    <xf numFmtId="166" fontId="62" fillId="7" borderId="7" xfId="1" applyNumberFormat="1" applyFont="1" applyFill="1" applyBorder="1" applyAlignment="1" applyProtection="1">
      <alignment horizontal="center" vertical="center"/>
      <protection hidden="1"/>
    </xf>
    <xf numFmtId="166" fontId="62" fillId="0" borderId="7" xfId="1" applyNumberFormat="1" applyFont="1" applyFill="1" applyBorder="1" applyAlignment="1" applyProtection="1">
      <alignment horizontal="center" vertical="center"/>
      <protection hidden="1"/>
    </xf>
    <xf numFmtId="166" fontId="62" fillId="0" borderId="26" xfId="1" applyNumberFormat="1" applyFont="1" applyFill="1" applyBorder="1" applyAlignment="1" applyProtection="1">
      <alignment horizontal="center" vertical="center"/>
      <protection hidden="1"/>
    </xf>
    <xf numFmtId="0" fontId="20" fillId="42" borderId="40" xfId="1" applyFont="1" applyFill="1" applyBorder="1" applyAlignment="1" applyProtection="1">
      <alignment horizontal="center" vertical="center"/>
      <protection hidden="1"/>
    </xf>
    <xf numFmtId="166" fontId="21" fillId="13" borderId="1" xfId="1" applyNumberFormat="1" applyFont="1" applyFill="1" applyBorder="1" applyAlignment="1" applyProtection="1">
      <alignment horizontal="center" vertical="center"/>
      <protection hidden="1"/>
    </xf>
    <xf numFmtId="166" fontId="62" fillId="13" borderId="1" xfId="1" applyNumberFormat="1" applyFont="1" applyFill="1" applyBorder="1" applyAlignment="1" applyProtection="1">
      <alignment horizontal="center" vertical="center"/>
      <protection hidden="1"/>
    </xf>
    <xf numFmtId="0" fontId="0" fillId="6" borderId="131" xfId="0" applyFill="1" applyBorder="1" applyProtection="1">
      <protection locked="0"/>
    </xf>
    <xf numFmtId="0" fontId="0" fillId="6" borderId="132" xfId="0" applyFill="1" applyBorder="1" applyProtection="1">
      <protection locked="0"/>
    </xf>
    <xf numFmtId="0" fontId="14" fillId="6" borderId="108" xfId="0" applyFont="1" applyFill="1" applyBorder="1" applyAlignment="1" applyProtection="1">
      <alignment horizontal="left"/>
    </xf>
    <xf numFmtId="0" fontId="65" fillId="6" borderId="108" xfId="0" applyFont="1" applyFill="1" applyBorder="1" applyAlignment="1" applyProtection="1">
      <alignment horizontal="center"/>
    </xf>
    <xf numFmtId="0" fontId="0" fillId="6" borderId="119" xfId="0" applyFill="1" applyBorder="1" applyAlignment="1" applyProtection="1">
      <alignment horizontal="center"/>
      <protection locked="0"/>
    </xf>
    <xf numFmtId="0" fontId="58" fillId="47" borderId="0" xfId="0" applyFont="1" applyFill="1" applyBorder="1" applyAlignment="1" applyProtection="1">
      <alignment horizontal="center" vertical="center"/>
    </xf>
    <xf numFmtId="0" fontId="0" fillId="6" borderId="133" xfId="0" applyFill="1" applyBorder="1" applyAlignment="1" applyProtection="1">
      <alignment horizontal="center"/>
      <protection locked="0"/>
    </xf>
    <xf numFmtId="0" fontId="0" fillId="6" borderId="134" xfId="0" applyFill="1" applyBorder="1" applyAlignment="1" applyProtection="1">
      <alignment horizontal="center"/>
      <protection locked="0"/>
    </xf>
    <xf numFmtId="0" fontId="0" fillId="6" borderId="131" xfId="0" applyFill="1" applyBorder="1" applyAlignment="1" applyProtection="1">
      <alignment horizontal="center"/>
      <protection locked="0"/>
    </xf>
    <xf numFmtId="0" fontId="0" fillId="6" borderId="142" xfId="0" applyFill="1" applyBorder="1" applyAlignment="1" applyProtection="1">
      <alignment horizontal="center"/>
      <protection locked="0"/>
    </xf>
    <xf numFmtId="0" fontId="0" fillId="6" borderId="138" xfId="0" applyFill="1" applyBorder="1" applyAlignment="1" applyProtection="1">
      <alignment horizontal="center"/>
      <protection locked="0"/>
    </xf>
    <xf numFmtId="0" fontId="0" fillId="6" borderId="119" xfId="0" applyFill="1" applyBorder="1" applyAlignment="1" applyProtection="1">
      <alignment horizontal="center"/>
      <protection locked="0"/>
    </xf>
    <xf numFmtId="0" fontId="0" fillId="6" borderId="135" xfId="0" applyFill="1" applyBorder="1" applyAlignment="1" applyProtection="1">
      <alignment horizontal="center"/>
      <protection locked="0"/>
    </xf>
    <xf numFmtId="0" fontId="0" fillId="6" borderId="136" xfId="0" applyFill="1" applyBorder="1" applyAlignment="1" applyProtection="1">
      <alignment horizontal="center"/>
      <protection locked="0"/>
    </xf>
    <xf numFmtId="0" fontId="39" fillId="7" borderId="20" xfId="0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 vertical="center"/>
    </xf>
    <xf numFmtId="164" fontId="20" fillId="5" borderId="1" xfId="1" applyNumberFormat="1" applyFont="1" applyFill="1" applyBorder="1" applyAlignment="1" applyProtection="1">
      <alignment horizontal="center" vertical="center"/>
      <protection hidden="1"/>
    </xf>
    <xf numFmtId="164" fontId="20" fillId="5" borderId="61" xfId="1" applyNumberFormat="1" applyFont="1" applyFill="1" applyBorder="1" applyAlignment="1" applyProtection="1">
      <alignment horizontal="center" vertical="center"/>
      <protection hidden="1"/>
    </xf>
    <xf numFmtId="0" fontId="23" fillId="41" borderId="15" xfId="1" applyFont="1" applyFill="1" applyBorder="1" applyAlignment="1" applyProtection="1">
      <alignment horizontal="center" vertical="center" textRotation="255"/>
      <protection hidden="1"/>
    </xf>
    <xf numFmtId="0" fontId="23" fillId="41" borderId="1" xfId="1" applyFont="1" applyFill="1" applyBorder="1" applyAlignment="1" applyProtection="1">
      <alignment horizontal="center" vertical="center" textRotation="255"/>
      <protection hidden="1"/>
    </xf>
    <xf numFmtId="0" fontId="23" fillId="41" borderId="74" xfId="1" applyFont="1" applyFill="1" applyBorder="1" applyAlignment="1" applyProtection="1">
      <alignment horizontal="center" vertical="center" textRotation="255"/>
      <protection hidden="1"/>
    </xf>
    <xf numFmtId="0" fontId="20" fillId="40" borderId="4" xfId="1" applyFont="1" applyFill="1" applyBorder="1" applyAlignment="1" applyProtection="1">
      <alignment horizontal="center" vertical="center"/>
      <protection hidden="1"/>
    </xf>
    <xf numFmtId="0" fontId="20" fillId="40" borderId="65" xfId="1" applyFont="1" applyFill="1" applyBorder="1" applyAlignment="1" applyProtection="1">
      <alignment horizontal="center" vertical="center"/>
      <protection hidden="1"/>
    </xf>
    <xf numFmtId="0" fontId="20" fillId="37" borderId="79" xfId="1" applyFont="1" applyFill="1" applyBorder="1" applyAlignment="1" applyProtection="1">
      <alignment horizontal="center" vertical="center"/>
      <protection hidden="1"/>
    </xf>
    <xf numFmtId="0" fontId="20" fillId="37" borderId="80" xfId="1" applyFont="1" applyFill="1" applyBorder="1" applyAlignment="1" applyProtection="1">
      <alignment horizontal="center" vertical="center"/>
      <protection hidden="1"/>
    </xf>
    <xf numFmtId="0" fontId="20" fillId="37" borderId="81" xfId="1" applyFont="1" applyFill="1" applyBorder="1" applyAlignment="1" applyProtection="1">
      <alignment horizontal="center" vertical="center"/>
      <protection hidden="1"/>
    </xf>
    <xf numFmtId="0" fontId="20" fillId="37" borderId="82" xfId="1" applyFont="1" applyFill="1" applyBorder="1" applyAlignment="1" applyProtection="1">
      <alignment horizontal="center" vertical="center"/>
      <protection hidden="1"/>
    </xf>
    <xf numFmtId="0" fontId="20" fillId="37" borderId="83" xfId="1" applyFont="1" applyFill="1" applyBorder="1" applyAlignment="1" applyProtection="1">
      <alignment horizontal="center" vertical="center"/>
      <protection hidden="1"/>
    </xf>
    <xf numFmtId="0" fontId="20" fillId="37" borderId="84" xfId="1" applyFont="1" applyFill="1" applyBorder="1" applyAlignment="1" applyProtection="1">
      <alignment horizontal="center" vertical="center"/>
      <protection hidden="1"/>
    </xf>
    <xf numFmtId="164" fontId="20" fillId="5" borderId="7" xfId="1" applyNumberFormat="1" applyFont="1" applyFill="1" applyBorder="1" applyAlignment="1" applyProtection="1">
      <alignment horizontal="center" vertical="center" wrapText="1"/>
      <protection hidden="1"/>
    </xf>
    <xf numFmtId="164" fontId="20" fillId="5" borderId="98" xfId="1" applyNumberFormat="1" applyFont="1" applyFill="1" applyBorder="1" applyAlignment="1" applyProtection="1">
      <alignment horizontal="center" vertical="center" wrapText="1"/>
      <protection hidden="1"/>
    </xf>
    <xf numFmtId="0" fontId="20" fillId="0" borderId="78" xfId="1" applyFont="1" applyBorder="1" applyAlignment="1" applyProtection="1">
      <alignment horizontal="center" vertical="center"/>
      <protection hidden="1"/>
    </xf>
    <xf numFmtId="0" fontId="20" fillId="0" borderId="46" xfId="1" applyFont="1" applyBorder="1" applyAlignment="1" applyProtection="1">
      <alignment horizontal="center" vertical="center"/>
      <protection hidden="1"/>
    </xf>
    <xf numFmtId="0" fontId="18" fillId="35" borderId="62" xfId="1" applyFont="1" applyFill="1" applyBorder="1" applyAlignment="1" applyProtection="1">
      <alignment horizontal="center" vertical="center"/>
      <protection hidden="1"/>
    </xf>
    <xf numFmtId="0" fontId="18" fillId="35" borderId="63" xfId="1" applyFont="1" applyFill="1" applyBorder="1" applyAlignment="1" applyProtection="1">
      <alignment horizontal="center" vertical="center"/>
      <protection hidden="1"/>
    </xf>
    <xf numFmtId="0" fontId="18" fillId="35" borderId="64" xfId="1" applyFont="1" applyFill="1" applyBorder="1" applyAlignment="1" applyProtection="1">
      <alignment horizontal="center" vertical="center"/>
      <protection hidden="1"/>
    </xf>
    <xf numFmtId="0" fontId="20" fillId="0" borderId="100" xfId="1" applyFont="1" applyBorder="1" applyAlignment="1" applyProtection="1">
      <alignment horizontal="center" vertical="center"/>
      <protection hidden="1"/>
    </xf>
    <xf numFmtId="0" fontId="20" fillId="0" borderId="88" xfId="1" applyFont="1" applyBorder="1" applyAlignment="1" applyProtection="1">
      <alignment horizontal="center" vertical="center"/>
      <protection hidden="1"/>
    </xf>
    <xf numFmtId="0" fontId="20" fillId="0" borderId="101" xfId="1" applyFont="1" applyBorder="1" applyAlignment="1" applyProtection="1">
      <alignment horizontal="center" vertical="center"/>
      <protection hidden="1"/>
    </xf>
    <xf numFmtId="0" fontId="20" fillId="0" borderId="1" xfId="1" applyFont="1" applyBorder="1" applyAlignment="1" applyProtection="1">
      <alignment horizontal="center" vertical="center"/>
      <protection hidden="1"/>
    </xf>
    <xf numFmtId="0" fontId="20" fillId="0" borderId="61" xfId="1" applyFont="1" applyBorder="1" applyAlignment="1" applyProtection="1">
      <alignment horizontal="center" vertical="center"/>
      <protection hidden="1"/>
    </xf>
    <xf numFmtId="164" fontId="20" fillId="9" borderId="105" xfId="0" applyNumberFormat="1" applyFont="1" applyFill="1" applyBorder="1" applyAlignment="1" applyProtection="1">
      <alignment horizontal="center" vertical="center"/>
      <protection locked="0"/>
    </xf>
    <xf numFmtId="164" fontId="20" fillId="9" borderId="63" xfId="0" applyNumberFormat="1" applyFont="1" applyFill="1" applyBorder="1" applyAlignment="1" applyProtection="1">
      <alignment horizontal="center" vertical="center"/>
      <protection locked="0"/>
    </xf>
    <xf numFmtId="164" fontId="20" fillId="9" borderId="64" xfId="0" applyNumberFormat="1" applyFont="1" applyFill="1" applyBorder="1" applyAlignment="1" applyProtection="1">
      <alignment horizontal="center" vertical="center"/>
      <protection locked="0"/>
    </xf>
    <xf numFmtId="0" fontId="18" fillId="36" borderId="106" xfId="1" applyFont="1" applyFill="1" applyBorder="1" applyAlignment="1" applyProtection="1">
      <alignment horizontal="center" vertical="center"/>
      <protection hidden="1"/>
    </xf>
    <xf numFmtId="0" fontId="25" fillId="0" borderId="92" xfId="0" applyFont="1" applyBorder="1" applyAlignment="1">
      <alignment horizontal="center" vertical="center"/>
    </xf>
    <xf numFmtId="0" fontId="25" fillId="0" borderId="93" xfId="0" applyFont="1" applyBorder="1" applyAlignment="1">
      <alignment horizontal="center" vertical="center"/>
    </xf>
    <xf numFmtId="0" fontId="23" fillId="0" borderId="69" xfId="1" applyFont="1" applyBorder="1" applyAlignment="1" applyProtection="1">
      <alignment horizontal="right" vertical="center"/>
      <protection hidden="1"/>
    </xf>
    <xf numFmtId="0" fontId="23" fillId="0" borderId="38" xfId="1" applyFont="1" applyBorder="1" applyAlignment="1" applyProtection="1">
      <alignment horizontal="right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>
      <alignment horizontal="center" vertical="center"/>
    </xf>
    <xf numFmtId="0" fontId="39" fillId="0" borderId="23" xfId="1" applyFont="1" applyBorder="1" applyAlignment="1" applyProtection="1">
      <alignment horizontal="center" vertical="center" wrapText="1"/>
      <protection hidden="1"/>
    </xf>
    <xf numFmtId="0" fontId="40" fillId="0" borderId="0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0" fillId="0" borderId="77" xfId="0" applyFont="1" applyBorder="1" applyAlignment="1">
      <alignment horizontal="center" vertical="center" wrapText="1"/>
    </xf>
    <xf numFmtId="0" fontId="40" fillId="0" borderId="38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20" fillId="38" borderId="1" xfId="1" applyFont="1" applyFill="1" applyBorder="1" applyAlignment="1" applyProtection="1">
      <alignment horizontal="center" vertical="center"/>
      <protection hidden="1"/>
    </xf>
    <xf numFmtId="0" fontId="20" fillId="38" borderId="61" xfId="1" applyFont="1" applyFill="1" applyBorder="1" applyAlignment="1" applyProtection="1">
      <alignment horizontal="center" vertical="center"/>
      <protection hidden="1"/>
    </xf>
    <xf numFmtId="0" fontId="20" fillId="13" borderId="4" xfId="1" applyFont="1" applyFill="1" applyBorder="1" applyAlignment="1" applyProtection="1">
      <alignment horizontal="center" vertical="center"/>
      <protection hidden="1"/>
    </xf>
    <xf numFmtId="0" fontId="20" fillId="13" borderId="2" xfId="1" applyFont="1" applyFill="1" applyBorder="1" applyAlignment="1" applyProtection="1">
      <alignment horizontal="center" vertical="center"/>
      <protection hidden="1"/>
    </xf>
    <xf numFmtId="0" fontId="20" fillId="13" borderId="5" xfId="1" applyFont="1" applyFill="1" applyBorder="1" applyAlignment="1" applyProtection="1">
      <alignment horizontal="center" vertical="center"/>
      <protection hidden="1"/>
    </xf>
    <xf numFmtId="166" fontId="20" fillId="0" borderId="7" xfId="1" applyNumberFormat="1" applyFont="1" applyFill="1" applyBorder="1" applyAlignment="1" applyProtection="1">
      <alignment horizontal="center" vertical="center"/>
      <protection hidden="1"/>
    </xf>
    <xf numFmtId="166" fontId="20" fillId="0" borderId="26" xfId="1" applyNumberFormat="1" applyFont="1" applyFill="1" applyBorder="1" applyAlignment="1" applyProtection="1">
      <alignment horizontal="center" vertical="center"/>
      <protection hidden="1"/>
    </xf>
    <xf numFmtId="166" fontId="20" fillId="0" borderId="29" xfId="1" applyNumberFormat="1" applyFont="1" applyFill="1" applyBorder="1" applyAlignment="1" applyProtection="1">
      <alignment horizontal="center" vertical="center"/>
      <protection hidden="1"/>
    </xf>
    <xf numFmtId="166" fontId="20" fillId="42" borderId="7" xfId="1" applyNumberFormat="1" applyFont="1" applyFill="1" applyBorder="1" applyAlignment="1" applyProtection="1">
      <alignment horizontal="center" vertical="center"/>
      <protection hidden="1"/>
    </xf>
    <xf numFmtId="166" fontId="20" fillId="42" borderId="26" xfId="1" applyNumberFormat="1" applyFont="1" applyFill="1" applyBorder="1" applyAlignment="1" applyProtection="1">
      <alignment horizontal="center" vertical="center"/>
      <protection hidden="1"/>
    </xf>
    <xf numFmtId="166" fontId="20" fillId="42" borderId="29" xfId="1" applyNumberFormat="1" applyFont="1" applyFill="1" applyBorder="1" applyAlignment="1" applyProtection="1">
      <alignment horizontal="center" vertical="center"/>
      <protection hidden="1"/>
    </xf>
    <xf numFmtId="165" fontId="20" fillId="7" borderId="7" xfId="1" quotePrefix="1" applyNumberFormat="1" applyFont="1" applyFill="1" applyBorder="1" applyAlignment="1" applyProtection="1">
      <alignment horizontal="center" vertical="center"/>
      <protection hidden="1"/>
    </xf>
    <xf numFmtId="165" fontId="20" fillId="7" borderId="26" xfId="1" quotePrefix="1" applyNumberFormat="1" applyFont="1" applyFill="1" applyBorder="1" applyAlignment="1" applyProtection="1">
      <alignment horizontal="center" vertical="center"/>
      <protection hidden="1"/>
    </xf>
    <xf numFmtId="165" fontId="20" fillId="7" borderId="29" xfId="1" quotePrefix="1" applyNumberFormat="1" applyFont="1" applyFill="1" applyBorder="1" applyAlignment="1" applyProtection="1">
      <alignment horizontal="center" vertical="center"/>
      <protection hidden="1"/>
    </xf>
    <xf numFmtId="165" fontId="20" fillId="7" borderId="7" xfId="1" applyNumberFormat="1" applyFont="1" applyFill="1" applyBorder="1" applyAlignment="1" applyProtection="1">
      <alignment horizontal="center" vertical="center"/>
      <protection hidden="1"/>
    </xf>
    <xf numFmtId="165" fontId="20" fillId="7" borderId="26" xfId="1" applyNumberFormat="1" applyFont="1" applyFill="1" applyBorder="1" applyAlignment="1" applyProtection="1">
      <alignment horizontal="center" vertical="center"/>
      <protection hidden="1"/>
    </xf>
    <xf numFmtId="165" fontId="20" fillId="7" borderId="29" xfId="1" applyNumberFormat="1" applyFont="1" applyFill="1" applyBorder="1" applyAlignment="1" applyProtection="1">
      <alignment horizontal="center" vertical="center"/>
      <protection hidden="1"/>
    </xf>
    <xf numFmtId="165" fontId="20" fillId="13" borderId="7" xfId="1" quotePrefix="1" applyNumberFormat="1" applyFont="1" applyFill="1" applyBorder="1" applyAlignment="1" applyProtection="1">
      <alignment horizontal="center" vertical="center"/>
      <protection hidden="1"/>
    </xf>
    <xf numFmtId="165" fontId="20" fillId="13" borderId="26" xfId="1" quotePrefix="1" applyNumberFormat="1" applyFont="1" applyFill="1" applyBorder="1" applyAlignment="1" applyProtection="1">
      <alignment horizontal="center" vertical="center"/>
      <protection hidden="1"/>
    </xf>
    <xf numFmtId="165" fontId="20" fillId="13" borderId="29" xfId="1" quotePrefix="1" applyNumberFormat="1" applyFont="1" applyFill="1" applyBorder="1" applyAlignment="1" applyProtection="1">
      <alignment horizontal="center" vertical="center"/>
      <protection hidden="1"/>
    </xf>
    <xf numFmtId="0" fontId="20" fillId="0" borderId="7" xfId="1" applyFont="1" applyFill="1" applyBorder="1" applyAlignment="1" applyProtection="1">
      <alignment horizontal="center" vertical="center"/>
      <protection hidden="1"/>
    </xf>
    <xf numFmtId="0" fontId="20" fillId="0" borderId="26" xfId="1" applyFont="1" applyFill="1" applyBorder="1" applyAlignment="1" applyProtection="1">
      <alignment horizontal="center" vertical="center"/>
      <protection hidden="1"/>
    </xf>
    <xf numFmtId="0" fontId="20" fillId="0" borderId="73" xfId="1" applyFont="1" applyFill="1" applyBorder="1" applyAlignment="1" applyProtection="1">
      <alignment horizontal="center" vertical="center"/>
      <protection hidden="1"/>
    </xf>
    <xf numFmtId="0" fontId="20" fillId="0" borderId="72" xfId="1" applyFont="1" applyFill="1" applyBorder="1" applyAlignment="1" applyProtection="1">
      <alignment horizontal="center" vertical="center"/>
      <protection hidden="1"/>
    </xf>
    <xf numFmtId="0" fontId="20" fillId="0" borderId="29" xfId="1" applyFont="1" applyFill="1" applyBorder="1" applyAlignment="1" applyProtection="1">
      <alignment horizontal="center" vertical="center"/>
      <protection hidden="1"/>
    </xf>
    <xf numFmtId="0" fontId="23" fillId="39" borderId="8" xfId="1" applyFont="1" applyFill="1" applyBorder="1" applyAlignment="1" applyProtection="1">
      <alignment horizontal="center" textRotation="255" shrinkToFit="1"/>
      <protection hidden="1"/>
    </xf>
    <xf numFmtId="0" fontId="23" fillId="39" borderId="12" xfId="1" applyFont="1" applyFill="1" applyBorder="1" applyAlignment="1" applyProtection="1">
      <alignment horizontal="center" textRotation="255" shrinkToFit="1"/>
      <protection hidden="1"/>
    </xf>
    <xf numFmtId="0" fontId="23" fillId="39" borderId="13" xfId="1" applyFont="1" applyFill="1" applyBorder="1" applyAlignment="1" applyProtection="1">
      <alignment horizontal="center" textRotation="255" shrinkToFit="1"/>
      <protection hidden="1"/>
    </xf>
    <xf numFmtId="0" fontId="20" fillId="0" borderId="23" xfId="1" applyFont="1" applyBorder="1" applyAlignment="1" applyProtection="1">
      <alignment horizontal="right" vertical="center"/>
      <protection hidden="1"/>
    </xf>
    <xf numFmtId="0" fontId="20" fillId="0" borderId="0" xfId="1" applyFont="1" applyBorder="1" applyAlignment="1" applyProtection="1">
      <alignment horizontal="right" vertical="center"/>
      <protection hidden="1"/>
    </xf>
    <xf numFmtId="0" fontId="20" fillId="0" borderId="25" xfId="1" applyFont="1" applyBorder="1" applyAlignment="1" applyProtection="1">
      <alignment horizontal="right" vertical="center"/>
      <protection hidden="1"/>
    </xf>
    <xf numFmtId="0" fontId="23" fillId="30" borderId="128" xfId="1" applyFont="1" applyFill="1" applyBorder="1" applyAlignment="1" applyProtection="1">
      <alignment horizontal="center" vertical="center" textRotation="255"/>
      <protection hidden="1"/>
    </xf>
    <xf numFmtId="0" fontId="23" fillId="30" borderId="26" xfId="1" applyFont="1" applyFill="1" applyBorder="1" applyAlignment="1" applyProtection="1">
      <alignment horizontal="center" vertical="center" textRotation="255"/>
      <protection hidden="1"/>
    </xf>
    <xf numFmtId="0" fontId="23" fillId="30" borderId="29" xfId="1" applyFont="1" applyFill="1" applyBorder="1" applyAlignment="1" applyProtection="1">
      <alignment horizontal="center" vertical="center" textRotation="255"/>
      <protection hidden="1"/>
    </xf>
    <xf numFmtId="0" fontId="23" fillId="14" borderId="7" xfId="1" applyFont="1" applyFill="1" applyBorder="1" applyAlignment="1" applyProtection="1">
      <alignment horizontal="center" vertical="center"/>
      <protection hidden="1"/>
    </xf>
    <xf numFmtId="0" fontId="23" fillId="14" borderId="26" xfId="1" applyFont="1" applyFill="1" applyBorder="1" applyAlignment="1" applyProtection="1">
      <alignment horizontal="center" vertical="center"/>
      <protection hidden="1"/>
    </xf>
    <xf numFmtId="0" fontId="23" fillId="14" borderId="29" xfId="1" applyFont="1" applyFill="1" applyBorder="1" applyAlignment="1" applyProtection="1">
      <alignment horizontal="center" vertical="center"/>
      <protection hidden="1"/>
    </xf>
    <xf numFmtId="0" fontId="23" fillId="7" borderId="7" xfId="1" applyFont="1" applyFill="1" applyBorder="1" applyAlignment="1" applyProtection="1">
      <alignment horizontal="center" vertical="center"/>
      <protection hidden="1"/>
    </xf>
    <xf numFmtId="0" fontId="23" fillId="7" borderId="26" xfId="1" applyFont="1" applyFill="1" applyBorder="1" applyAlignment="1" applyProtection="1">
      <alignment horizontal="center" vertical="center"/>
      <protection hidden="1"/>
    </xf>
    <xf numFmtId="0" fontId="23" fillId="7" borderId="29" xfId="1" applyFont="1" applyFill="1" applyBorder="1" applyAlignment="1" applyProtection="1">
      <alignment horizontal="center" vertical="center"/>
      <protection hidden="1"/>
    </xf>
    <xf numFmtId="0" fontId="41" fillId="7" borderId="7" xfId="1" applyFont="1" applyFill="1" applyBorder="1" applyAlignment="1" applyProtection="1">
      <alignment horizontal="left" vertical="center"/>
      <protection hidden="1"/>
    </xf>
    <xf numFmtId="0" fontId="41" fillId="7" borderId="26" xfId="1" applyFont="1" applyFill="1" applyBorder="1" applyAlignment="1" applyProtection="1">
      <alignment horizontal="left" vertical="center"/>
      <protection hidden="1"/>
    </xf>
    <xf numFmtId="0" fontId="41" fillId="7" borderId="29" xfId="1" applyFont="1" applyFill="1" applyBorder="1" applyAlignment="1" applyProtection="1">
      <alignment horizontal="left" vertical="center"/>
      <protection hidden="1"/>
    </xf>
    <xf numFmtId="0" fontId="41" fillId="14" borderId="7" xfId="1" applyFont="1" applyFill="1" applyBorder="1" applyAlignment="1" applyProtection="1">
      <alignment horizontal="left" vertical="center"/>
      <protection hidden="1"/>
    </xf>
    <xf numFmtId="0" fontId="41" fillId="14" borderId="26" xfId="1" applyFont="1" applyFill="1" applyBorder="1" applyAlignment="1" applyProtection="1">
      <alignment horizontal="left" vertical="center"/>
      <protection hidden="1"/>
    </xf>
    <xf numFmtId="0" fontId="41" fillId="14" borderId="29" xfId="1" applyFont="1" applyFill="1" applyBorder="1" applyAlignment="1" applyProtection="1">
      <alignment horizontal="left" vertical="center"/>
      <protection hidden="1"/>
    </xf>
    <xf numFmtId="0" fontId="23" fillId="0" borderId="34" xfId="2" applyFont="1" applyFill="1" applyBorder="1" applyAlignment="1" applyProtection="1">
      <alignment horizontal="center" vertical="center" wrapText="1"/>
    </xf>
    <xf numFmtId="0" fontId="23" fillId="0" borderId="48" xfId="2" applyFont="1" applyFill="1" applyBorder="1" applyAlignment="1" applyProtection="1">
      <alignment horizontal="center" vertical="center" wrapText="1"/>
    </xf>
    <xf numFmtId="0" fontId="23" fillId="0" borderId="35" xfId="2" applyFont="1" applyFill="1" applyBorder="1" applyAlignment="1" applyProtection="1">
      <alignment horizontal="center" vertical="center" wrapText="1"/>
    </xf>
    <xf numFmtId="0" fontId="23" fillId="0" borderId="50" xfId="2" applyFont="1" applyFill="1" applyBorder="1" applyAlignment="1" applyProtection="1">
      <alignment horizontal="center" vertical="center" wrapText="1"/>
    </xf>
    <xf numFmtId="0" fontId="23" fillId="0" borderId="37" xfId="2" applyFont="1" applyFill="1" applyBorder="1" applyAlignment="1" applyProtection="1">
      <alignment horizontal="center" vertical="center" wrapText="1"/>
    </xf>
    <xf numFmtId="0" fontId="23" fillId="0" borderId="51" xfId="2" applyFont="1" applyFill="1" applyBorder="1" applyAlignment="1" applyProtection="1">
      <alignment horizontal="center" vertical="center" wrapText="1"/>
    </xf>
    <xf numFmtId="0" fontId="28" fillId="0" borderId="7" xfId="2" applyFont="1" applyFill="1" applyBorder="1" applyAlignment="1" applyProtection="1">
      <alignment horizontal="center" vertical="center"/>
    </xf>
    <xf numFmtId="0" fontId="25" fillId="0" borderId="26" xfId="2" applyFont="1" applyBorder="1" applyAlignment="1" applyProtection="1">
      <alignment horizontal="center" vertical="center"/>
    </xf>
    <xf numFmtId="0" fontId="25" fillId="0" borderId="29" xfId="2" applyFont="1" applyBorder="1" applyAlignment="1" applyProtection="1">
      <alignment horizontal="center" vertical="center"/>
    </xf>
    <xf numFmtId="0" fontId="18" fillId="0" borderId="20" xfId="2" applyFont="1" applyFill="1" applyBorder="1" applyAlignment="1" applyProtection="1">
      <alignment horizontal="center" vertical="center"/>
    </xf>
    <xf numFmtId="0" fontId="25" fillId="0" borderId="0" xfId="2" applyFont="1" applyAlignment="1" applyProtection="1">
      <alignment horizontal="center" vertical="center"/>
    </xf>
    <xf numFmtId="0" fontId="25" fillId="0" borderId="20" xfId="2" applyFont="1" applyBorder="1" applyAlignment="1" applyProtection="1">
      <alignment horizontal="center" vertical="center"/>
    </xf>
    <xf numFmtId="0" fontId="22" fillId="22" borderId="57" xfId="2" applyFont="1" applyFill="1" applyBorder="1" applyAlignment="1" applyProtection="1">
      <alignment horizontal="center" vertical="center" textRotation="255"/>
    </xf>
    <xf numFmtId="0" fontId="22" fillId="22" borderId="12" xfId="2" applyFont="1" applyFill="1" applyBorder="1" applyAlignment="1" applyProtection="1">
      <alignment horizontal="center" vertical="center" textRotation="255"/>
    </xf>
    <xf numFmtId="0" fontId="22" fillId="22" borderId="58" xfId="2" applyFont="1" applyFill="1" applyBorder="1" applyAlignment="1" applyProtection="1">
      <alignment horizontal="center" vertical="center" textRotation="255"/>
    </xf>
    <xf numFmtId="0" fontId="18" fillId="7" borderId="1" xfId="2" applyFont="1" applyFill="1" applyBorder="1" applyAlignment="1" applyProtection="1">
      <alignment horizontal="center" vertical="center"/>
    </xf>
    <xf numFmtId="0" fontId="18" fillId="7" borderId="7" xfId="2" applyFont="1" applyFill="1" applyBorder="1" applyAlignment="1" applyProtection="1">
      <alignment horizontal="center" vertical="center"/>
    </xf>
    <xf numFmtId="0" fontId="20" fillId="8" borderId="4" xfId="2" applyFont="1" applyFill="1" applyBorder="1" applyAlignment="1" applyProtection="1">
      <alignment horizontal="center" vertical="center"/>
    </xf>
    <xf numFmtId="0" fontId="21" fillId="8" borderId="2" xfId="2" applyFont="1" applyFill="1" applyBorder="1" applyAlignment="1" applyProtection="1">
      <alignment horizontal="center" vertical="center"/>
    </xf>
    <xf numFmtId="0" fontId="20" fillId="8" borderId="4" xfId="2" applyFont="1" applyFill="1" applyBorder="1" applyAlignment="1">
      <alignment horizontal="center" vertical="center"/>
    </xf>
    <xf numFmtId="0" fontId="21" fillId="8" borderId="2" xfId="2" applyFont="1" applyFill="1" applyBorder="1" applyAlignment="1">
      <alignment horizontal="center" vertical="center"/>
    </xf>
    <xf numFmtId="0" fontId="22" fillId="11" borderId="8" xfId="2" applyFont="1" applyFill="1" applyBorder="1" applyAlignment="1" applyProtection="1">
      <alignment horizontal="center" vertical="center" textRotation="255"/>
    </xf>
    <xf numFmtId="0" fontId="25" fillId="0" borderId="12" xfId="2" applyFont="1" applyBorder="1" applyAlignment="1" applyProtection="1">
      <alignment horizontal="center" vertical="center" textRotation="255"/>
    </xf>
    <xf numFmtId="0" fontId="25" fillId="0" borderId="13" xfId="2" applyFont="1" applyBorder="1" applyAlignment="1" applyProtection="1">
      <alignment horizontal="center" vertical="center" textRotation="255"/>
    </xf>
    <xf numFmtId="0" fontId="22" fillId="20" borderId="59" xfId="2" applyFont="1" applyFill="1" applyBorder="1" applyAlignment="1" applyProtection="1">
      <alignment vertical="center" textRotation="255"/>
    </xf>
    <xf numFmtId="0" fontId="22" fillId="20" borderId="12" xfId="2" applyFont="1" applyFill="1" applyBorder="1" applyAlignment="1" applyProtection="1">
      <alignment vertical="center" textRotation="255"/>
    </xf>
    <xf numFmtId="0" fontId="18" fillId="36" borderId="62" xfId="1" applyFont="1" applyFill="1" applyBorder="1" applyAlignment="1" applyProtection="1">
      <alignment horizontal="center" vertical="center"/>
      <protection hidden="1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42" fillId="41" borderId="59" xfId="1" applyFont="1" applyFill="1" applyBorder="1" applyAlignment="1" applyProtection="1">
      <alignment horizontal="center" vertical="center" textRotation="255"/>
      <protection hidden="1"/>
    </xf>
    <xf numFmtId="0" fontId="42" fillId="41" borderId="12" xfId="1" applyFont="1" applyFill="1" applyBorder="1" applyAlignment="1" applyProtection="1">
      <alignment horizontal="center" vertical="center" textRotation="255"/>
      <protection hidden="1"/>
    </xf>
    <xf numFmtId="0" fontId="42" fillId="41" borderId="60" xfId="1" applyFont="1" applyFill="1" applyBorder="1" applyAlignment="1" applyProtection="1">
      <alignment horizontal="center" vertical="center" textRotation="255"/>
      <protection hidden="1"/>
    </xf>
    <xf numFmtId="0" fontId="41" fillId="7" borderId="7" xfId="1" applyFont="1" applyFill="1" applyBorder="1" applyAlignment="1" applyProtection="1">
      <alignment vertical="center"/>
      <protection hidden="1"/>
    </xf>
    <xf numFmtId="0" fontId="41" fillId="7" borderId="26" xfId="1" applyFont="1" applyFill="1" applyBorder="1" applyAlignment="1" applyProtection="1">
      <alignment vertical="center"/>
      <protection hidden="1"/>
    </xf>
    <xf numFmtId="0" fontId="41" fillId="7" borderId="29" xfId="1" applyFont="1" applyFill="1" applyBorder="1" applyAlignment="1" applyProtection="1">
      <alignment vertical="center"/>
      <protection hidden="1"/>
    </xf>
    <xf numFmtId="0" fontId="42" fillId="30" borderId="57" xfId="1" applyFont="1" applyFill="1" applyBorder="1" applyAlignment="1" applyProtection="1">
      <alignment horizontal="center" vertical="center" textRotation="255"/>
      <protection hidden="1"/>
    </xf>
    <xf numFmtId="0" fontId="42" fillId="30" borderId="12" xfId="1" applyFont="1" applyFill="1" applyBorder="1" applyAlignment="1" applyProtection="1">
      <alignment horizontal="center" vertical="center" textRotation="255"/>
      <protection hidden="1"/>
    </xf>
    <xf numFmtId="0" fontId="39" fillId="0" borderId="14" xfId="1" applyFont="1" applyFill="1" applyBorder="1" applyAlignment="1" applyProtection="1">
      <alignment horizontal="center" vertical="center" wrapText="1"/>
      <protection hidden="1"/>
    </xf>
    <xf numFmtId="0" fontId="43" fillId="0" borderId="3" xfId="0" applyFont="1" applyFill="1" applyBorder="1" applyAlignment="1" applyProtection="1">
      <alignment horizontal="center" vertical="center"/>
      <protection hidden="1"/>
    </xf>
    <xf numFmtId="0" fontId="43" fillId="0" borderId="19" xfId="0" applyFont="1" applyFill="1" applyBorder="1" applyAlignment="1" applyProtection="1">
      <alignment horizontal="center" vertical="center"/>
      <protection hidden="1"/>
    </xf>
    <xf numFmtId="0" fontId="39" fillId="0" borderId="23" xfId="1" applyFont="1" applyFill="1" applyBorder="1" applyAlignment="1" applyProtection="1">
      <alignment horizontal="center" vertical="center" wrapText="1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43" fillId="0" borderId="25" xfId="0" applyFont="1" applyFill="1" applyBorder="1" applyAlignment="1" applyProtection="1">
      <alignment horizontal="center" vertical="center"/>
      <protection hidden="1"/>
    </xf>
    <xf numFmtId="0" fontId="43" fillId="0" borderId="23" xfId="0" applyFont="1" applyFill="1" applyBorder="1" applyAlignment="1" applyProtection="1">
      <alignment horizontal="center" vertical="center"/>
      <protection hidden="1"/>
    </xf>
    <xf numFmtId="0" fontId="43" fillId="0" borderId="77" xfId="0" applyFont="1" applyFill="1" applyBorder="1" applyAlignment="1" applyProtection="1">
      <alignment horizontal="center" vertical="center"/>
      <protection hidden="1"/>
    </xf>
    <xf numFmtId="0" fontId="43" fillId="0" borderId="38" xfId="0" applyFont="1" applyFill="1" applyBorder="1" applyAlignment="1" applyProtection="1">
      <alignment horizontal="center" vertical="center"/>
      <protection hidden="1"/>
    </xf>
    <xf numFmtId="0" fontId="43" fillId="0" borderId="94" xfId="0" applyFont="1" applyFill="1" applyBorder="1" applyAlignment="1" applyProtection="1">
      <alignment horizontal="center" vertical="center"/>
      <protection hidden="1"/>
    </xf>
    <xf numFmtId="0" fontId="39" fillId="7" borderId="99" xfId="1" applyFont="1" applyFill="1" applyBorder="1" applyAlignment="1" applyProtection="1">
      <alignment horizontal="center" vertical="center"/>
      <protection hidden="1"/>
    </xf>
    <xf numFmtId="0" fontId="39" fillId="7" borderId="86" xfId="1" applyFont="1" applyFill="1" applyBorder="1" applyAlignment="1" applyProtection="1">
      <alignment horizontal="center" vertical="center"/>
      <protection hidden="1"/>
    </xf>
    <xf numFmtId="0" fontId="39" fillId="7" borderId="87" xfId="1" applyFont="1" applyFill="1" applyBorder="1" applyAlignment="1" applyProtection="1">
      <alignment horizontal="center" vertical="center"/>
      <protection hidden="1"/>
    </xf>
    <xf numFmtId="0" fontId="20" fillId="0" borderId="97" xfId="1" applyFont="1" applyBorder="1" applyAlignment="1" applyProtection="1">
      <alignment horizontal="center" vertical="center"/>
      <protection hidden="1"/>
    </xf>
    <xf numFmtId="0" fontId="20" fillId="0" borderId="68" xfId="1" applyFont="1" applyBorder="1" applyAlignment="1" applyProtection="1">
      <alignment horizontal="center" vertical="center"/>
      <protection hidden="1"/>
    </xf>
    <xf numFmtId="0" fontId="20" fillId="0" borderId="96" xfId="1" applyFont="1" applyBorder="1" applyAlignment="1" applyProtection="1">
      <alignment horizontal="center" vertical="center"/>
      <protection hidden="1"/>
    </xf>
    <xf numFmtId="0" fontId="20" fillId="0" borderId="7" xfId="1" applyFont="1" applyBorder="1" applyAlignment="1" applyProtection="1">
      <alignment horizontal="center" vertical="center"/>
      <protection hidden="1"/>
    </xf>
    <xf numFmtId="0" fontId="20" fillId="0" borderId="26" xfId="1" applyFont="1" applyBorder="1" applyAlignment="1" applyProtection="1">
      <alignment horizontal="center" vertical="center"/>
      <protection hidden="1"/>
    </xf>
    <xf numFmtId="0" fontId="20" fillId="0" borderId="98" xfId="1" applyFont="1" applyBorder="1" applyAlignment="1" applyProtection="1">
      <alignment horizontal="center" vertical="center"/>
      <protection hidden="1"/>
    </xf>
    <xf numFmtId="0" fontId="20" fillId="38" borderId="97" xfId="1" applyFont="1" applyFill="1" applyBorder="1" applyAlignment="1" applyProtection="1">
      <alignment horizontal="center" vertical="center"/>
      <protection hidden="1"/>
    </xf>
    <xf numFmtId="0" fontId="20" fillId="38" borderId="68" xfId="1" applyFont="1" applyFill="1" applyBorder="1" applyAlignment="1" applyProtection="1">
      <alignment horizontal="center" vertical="center"/>
      <protection hidden="1"/>
    </xf>
    <xf numFmtId="0" fontId="20" fillId="38" borderId="96" xfId="1" applyFont="1" applyFill="1" applyBorder="1" applyAlignment="1" applyProtection="1">
      <alignment horizontal="center" vertical="center"/>
      <protection hidden="1"/>
    </xf>
    <xf numFmtId="0" fontId="20" fillId="40" borderId="97" xfId="1" applyFont="1" applyFill="1" applyBorder="1" applyAlignment="1" applyProtection="1">
      <alignment horizontal="center" vertical="center"/>
      <protection hidden="1"/>
    </xf>
    <xf numFmtId="0" fontId="20" fillId="40" borderId="68" xfId="1" applyFont="1" applyFill="1" applyBorder="1" applyAlignment="1" applyProtection="1">
      <alignment horizontal="center" vertical="center"/>
      <protection hidden="1"/>
    </xf>
    <xf numFmtId="0" fontId="20" fillId="40" borderId="96" xfId="1" applyFont="1" applyFill="1" applyBorder="1" applyAlignment="1" applyProtection="1">
      <alignment horizontal="center" vertical="center"/>
      <protection hidden="1"/>
    </xf>
    <xf numFmtId="0" fontId="20" fillId="4" borderId="7" xfId="1" applyFont="1" applyFill="1" applyBorder="1" applyAlignment="1" applyProtection="1">
      <alignment horizontal="center" vertical="center"/>
      <protection hidden="1"/>
    </xf>
    <xf numFmtId="0" fontId="20" fillId="4" borderId="26" xfId="1" applyFont="1" applyFill="1" applyBorder="1" applyAlignment="1" applyProtection="1">
      <alignment horizontal="center" vertical="center"/>
      <protection hidden="1"/>
    </xf>
    <xf numFmtId="0" fontId="20" fillId="4" borderId="98" xfId="1" applyFont="1" applyFill="1" applyBorder="1" applyAlignment="1" applyProtection="1">
      <alignment horizontal="center" vertical="center"/>
      <protection hidden="1"/>
    </xf>
    <xf numFmtId="0" fontId="18" fillId="7" borderId="47" xfId="2" applyFont="1" applyFill="1" applyBorder="1" applyAlignment="1" applyProtection="1">
      <alignment horizontal="center" vertical="center"/>
    </xf>
    <xf numFmtId="0" fontId="13" fillId="0" borderId="21" xfId="2" applyBorder="1" applyAlignment="1" applyProtection="1">
      <alignment horizontal="center" vertical="center"/>
    </xf>
    <xf numFmtId="164" fontId="21" fillId="0" borderId="20" xfId="2" applyNumberFormat="1" applyFont="1" applyFill="1" applyBorder="1" applyAlignment="1" applyProtection="1">
      <alignment horizontal="center" vertical="center" wrapText="1"/>
    </xf>
    <xf numFmtId="0" fontId="22" fillId="11" borderId="12" xfId="2" applyFont="1" applyFill="1" applyBorder="1" applyAlignment="1" applyProtection="1">
      <alignment horizontal="center" vertical="center" textRotation="255"/>
    </xf>
    <xf numFmtId="0" fontId="22" fillId="11" borderId="13" xfId="2" applyFont="1" applyFill="1" applyBorder="1" applyAlignment="1" applyProtection="1">
      <alignment horizontal="center" vertical="center" textRotation="255"/>
    </xf>
    <xf numFmtId="0" fontId="22" fillId="20" borderId="59" xfId="2" applyFont="1" applyFill="1" applyBorder="1" applyAlignment="1" applyProtection="1">
      <alignment horizontal="center" vertical="center" textRotation="255"/>
    </xf>
    <xf numFmtId="0" fontId="22" fillId="20" borderId="12" xfId="2" applyFont="1" applyFill="1" applyBorder="1" applyAlignment="1" applyProtection="1">
      <alignment horizontal="center" vertical="center" textRotation="255"/>
    </xf>
    <xf numFmtId="0" fontId="22" fillId="20" borderId="60" xfId="2" applyFont="1" applyFill="1" applyBorder="1" applyAlignment="1" applyProtection="1">
      <alignment horizontal="center" vertical="center" textRotation="255"/>
    </xf>
    <xf numFmtId="0" fontId="28" fillId="0" borderId="26" xfId="2" applyFont="1" applyFill="1" applyBorder="1" applyAlignment="1" applyProtection="1">
      <alignment horizontal="center" vertical="center"/>
    </xf>
    <xf numFmtId="0" fontId="28" fillId="0" borderId="29" xfId="2" applyFont="1" applyFill="1" applyBorder="1" applyAlignment="1" applyProtection="1">
      <alignment horizontal="center" vertical="center"/>
    </xf>
    <xf numFmtId="0" fontId="58" fillId="47" borderId="0" xfId="0" applyFont="1" applyFill="1" applyAlignment="1" applyProtection="1">
      <alignment horizontal="center" vertical="center"/>
    </xf>
    <xf numFmtId="166" fontId="59" fillId="6" borderId="122" xfId="0" applyNumberFormat="1" applyFont="1" applyFill="1" applyBorder="1" applyAlignment="1" applyProtection="1">
      <alignment horizontal="center"/>
    </xf>
    <xf numFmtId="166" fontId="59" fillId="6" borderId="0" xfId="0" applyNumberFormat="1" applyFont="1" applyFill="1" applyBorder="1" applyAlignment="1" applyProtection="1">
      <alignment horizontal="center"/>
    </xf>
    <xf numFmtId="0" fontId="0" fillId="6" borderId="0" xfId="0" quotePrefix="1" applyFill="1" applyProtection="1"/>
    <xf numFmtId="0" fontId="58" fillId="6" borderId="0" xfId="0" applyFont="1" applyFill="1" applyAlignment="1" applyProtection="1">
      <alignment horizontal="center" vertical="center"/>
    </xf>
    <xf numFmtId="0" fontId="5" fillId="47" borderId="139" xfId="0" applyFont="1" applyFill="1" applyBorder="1" applyAlignment="1" applyProtection="1">
      <alignment horizontal="center" vertical="center"/>
    </xf>
    <xf numFmtId="0" fontId="5" fillId="47" borderId="140" xfId="0" applyFont="1" applyFill="1" applyBorder="1" applyAlignment="1" applyProtection="1">
      <alignment horizontal="center" vertical="center"/>
    </xf>
    <xf numFmtId="0" fontId="5" fillId="47" borderId="141" xfId="0" applyFont="1" applyFill="1" applyBorder="1" applyAlignment="1" applyProtection="1">
      <alignment horizontal="center" vertical="center"/>
    </xf>
    <xf numFmtId="0" fontId="0" fillId="6" borderId="137" xfId="0" applyFill="1" applyBorder="1" applyAlignment="1" applyProtection="1">
      <alignment horizontal="center"/>
    </xf>
    <xf numFmtId="0" fontId="0" fillId="6" borderId="122" xfId="0" applyFill="1" applyBorder="1" applyAlignment="1" applyProtection="1">
      <alignment horizontal="center"/>
    </xf>
    <xf numFmtId="0" fontId="0" fillId="6" borderId="131" xfId="0" applyFill="1" applyBorder="1" applyAlignment="1" applyProtection="1">
      <alignment horizontal="center"/>
    </xf>
    <xf numFmtId="0" fontId="0" fillId="6" borderId="127" xfId="0" applyFill="1" applyBorder="1" applyAlignment="1" applyProtection="1">
      <alignment horizontal="center"/>
    </xf>
    <xf numFmtId="0" fontId="0" fillId="6" borderId="132" xfId="0" applyFill="1" applyBorder="1" applyAlignment="1" applyProtection="1">
      <alignment horizontal="center"/>
    </xf>
    <xf numFmtId="0" fontId="0" fillId="6" borderId="129" xfId="0" applyFill="1" applyBorder="1" applyAlignment="1" applyProtection="1">
      <alignment horizontal="center"/>
    </xf>
    <xf numFmtId="0" fontId="0" fillId="6" borderId="0" xfId="0" applyFill="1" applyBorder="1"/>
    <xf numFmtId="0" fontId="0" fillId="6" borderId="109" xfId="0" applyFill="1" applyBorder="1"/>
    <xf numFmtId="0" fontId="0" fillId="6" borderId="107" xfId="0" applyFill="1" applyBorder="1" applyAlignment="1">
      <alignment horizontal="center" vertical="center"/>
    </xf>
    <xf numFmtId="0" fontId="0" fillId="6" borderId="107" xfId="0" applyFill="1" applyBorder="1"/>
    <xf numFmtId="0" fontId="48" fillId="6" borderId="107" xfId="0" applyFont="1" applyFill="1" applyBorder="1" applyAlignment="1">
      <alignment horizontal="center" vertical="center"/>
    </xf>
    <xf numFmtId="0" fontId="48" fillId="6" borderId="112" xfId="0" applyFont="1" applyFill="1" applyBorder="1" applyAlignment="1">
      <alignment horizontal="center" vertical="center"/>
    </xf>
    <xf numFmtId="0" fontId="48" fillId="6" borderId="0" xfId="0" applyFont="1" applyFill="1" applyBorder="1" applyAlignment="1">
      <alignment horizontal="center" vertical="center"/>
    </xf>
    <xf numFmtId="0" fontId="44" fillId="6" borderId="110" xfId="0" applyFont="1" applyFill="1" applyBorder="1" applyAlignment="1">
      <alignment horizontal="center" vertical="center"/>
    </xf>
    <xf numFmtId="0" fontId="44" fillId="6" borderId="0" xfId="0" applyFont="1" applyFill="1" applyBorder="1" applyAlignment="1">
      <alignment horizontal="right" vertical="center"/>
    </xf>
    <xf numFmtId="166" fontId="44" fillId="6" borderId="0" xfId="0" applyNumberFormat="1" applyFont="1" applyFill="1" applyAlignment="1" applyProtection="1">
      <alignment horizontal="center" vertical="center"/>
    </xf>
    <xf numFmtId="0" fontId="0" fillId="6" borderId="111" xfId="0" applyFill="1" applyBorder="1" applyAlignment="1">
      <alignment vertical="center"/>
    </xf>
    <xf numFmtId="0" fontId="44" fillId="6" borderId="110" xfId="0" applyFont="1" applyFill="1" applyBorder="1" applyAlignment="1">
      <alignment horizontal="center" vertical="center"/>
    </xf>
    <xf numFmtId="0" fontId="44" fillId="6" borderId="0" xfId="0" applyFont="1" applyFill="1" applyBorder="1" applyAlignment="1">
      <alignment horizontal="center" vertical="center"/>
    </xf>
    <xf numFmtId="0" fontId="0" fillId="6" borderId="0" xfId="0" applyFill="1" applyBorder="1" applyAlignment="1">
      <alignment vertical="center"/>
    </xf>
    <xf numFmtId="0" fontId="0" fillId="6" borderId="111" xfId="0" applyFill="1" applyBorder="1" applyAlignment="1">
      <alignment horizontal="center" vertical="center"/>
    </xf>
    <xf numFmtId="2" fontId="49" fillId="6" borderId="110" xfId="0" applyNumberFormat="1" applyFont="1" applyFill="1" applyBorder="1"/>
    <xf numFmtId="0" fontId="43" fillId="6" borderId="85" xfId="0" applyNumberFormat="1" applyFont="1" applyFill="1" applyBorder="1" applyAlignment="1">
      <alignment horizontal="center" vertical="center"/>
    </xf>
    <xf numFmtId="2" fontId="49" fillId="6" borderId="0" xfId="0" applyNumberFormat="1" applyFont="1" applyFill="1" applyBorder="1" applyAlignment="1">
      <alignment horizontal="center" vertical="center"/>
    </xf>
    <xf numFmtId="2" fontId="49" fillId="6" borderId="111" xfId="0" applyNumberFormat="1" applyFont="1" applyFill="1" applyBorder="1" applyAlignment="1">
      <alignment horizontal="center" vertical="center"/>
    </xf>
    <xf numFmtId="0" fontId="0" fillId="6" borderId="110" xfId="0" applyFill="1" applyBorder="1"/>
    <xf numFmtId="0" fontId="0" fillId="6" borderId="0" xfId="0" applyFill="1" applyBorder="1" applyAlignment="1">
      <alignment horizontal="center" vertical="center"/>
    </xf>
    <xf numFmtId="0" fontId="0" fillId="6" borderId="0" xfId="0" applyFont="1" applyFill="1"/>
    <xf numFmtId="0" fontId="25" fillId="6" borderId="110" xfId="0" applyFont="1" applyFill="1" applyBorder="1"/>
    <xf numFmtId="0" fontId="38" fillId="6" borderId="0" xfId="0" applyFont="1" applyFill="1" applyBorder="1" applyAlignment="1">
      <alignment horizontal="center" vertical="top"/>
    </xf>
    <xf numFmtId="0" fontId="38" fillId="6" borderId="0" xfId="0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center" vertical="top" wrapText="1"/>
    </xf>
    <xf numFmtId="0" fontId="25" fillId="6" borderId="111" xfId="0" applyFont="1" applyFill="1" applyBorder="1"/>
    <xf numFmtId="0" fontId="45" fillId="6" borderId="107" xfId="0" applyFont="1" applyFill="1" applyBorder="1" applyAlignment="1">
      <alignment horizontal="center" vertical="center"/>
    </xf>
    <xf numFmtId="0" fontId="45" fillId="6" borderId="112" xfId="0" applyFont="1" applyFill="1" applyBorder="1" applyAlignment="1">
      <alignment horizontal="center" vertical="center"/>
    </xf>
    <xf numFmtId="0" fontId="45" fillId="6" borderId="0" xfId="0" applyFont="1" applyFill="1" applyBorder="1" applyAlignment="1">
      <alignment horizontal="center" vertical="center"/>
    </xf>
    <xf numFmtId="0" fontId="45" fillId="6" borderId="111" xfId="0" applyFont="1" applyFill="1" applyBorder="1" applyAlignment="1">
      <alignment horizontal="center" vertical="center"/>
    </xf>
    <xf numFmtId="0" fontId="38" fillId="6" borderId="110" xfId="0" applyFont="1" applyFill="1" applyBorder="1"/>
    <xf numFmtId="0" fontId="38" fillId="6" borderId="0" xfId="0" applyFont="1" applyFill="1" applyBorder="1" applyAlignment="1">
      <alignment horizontal="center" vertical="center" wrapText="1"/>
    </xf>
    <xf numFmtId="0" fontId="38" fillId="6" borderId="111" xfId="0" applyFont="1" applyFill="1" applyBorder="1" applyAlignment="1">
      <alignment horizontal="center" vertical="center" wrapText="1"/>
    </xf>
    <xf numFmtId="0" fontId="46" fillId="6" borderId="107" xfId="0" applyFont="1" applyFill="1" applyBorder="1" applyAlignment="1">
      <alignment horizontal="center" vertical="center" wrapText="1"/>
    </xf>
    <xf numFmtId="0" fontId="46" fillId="6" borderId="107" xfId="0" applyFont="1" applyFill="1" applyBorder="1" applyAlignment="1">
      <alignment horizontal="center" vertical="center"/>
    </xf>
    <xf numFmtId="0" fontId="0" fillId="6" borderId="112" xfId="0" applyFill="1" applyBorder="1" applyAlignment="1">
      <alignment horizontal="center" vertical="center"/>
    </xf>
    <xf numFmtId="0" fontId="55" fillId="6" borderId="0" xfId="0" applyFont="1" applyFill="1" applyBorder="1" applyAlignment="1">
      <alignment horizontal="center" vertical="top"/>
    </xf>
    <xf numFmtId="0" fontId="38" fillId="6" borderId="0" xfId="0" applyFont="1" applyFill="1" applyBorder="1" applyAlignment="1">
      <alignment horizontal="center" vertical="center" wrapText="1"/>
    </xf>
    <xf numFmtId="0" fontId="50" fillId="6" borderId="0" xfId="0" applyFont="1" applyFill="1" applyBorder="1" applyAlignment="1">
      <alignment horizontal="center" vertical="center"/>
    </xf>
    <xf numFmtId="0" fontId="50" fillId="6" borderId="111" xfId="0" applyFont="1" applyFill="1" applyBorder="1" applyAlignment="1">
      <alignment horizontal="center" vertical="center" wrapText="1"/>
    </xf>
    <xf numFmtId="0" fontId="51" fillId="6" borderId="107" xfId="0" applyFont="1" applyFill="1" applyBorder="1" applyAlignment="1">
      <alignment horizontal="center" vertical="top"/>
    </xf>
    <xf numFmtId="0" fontId="51" fillId="6" borderId="0" xfId="0" applyFont="1" applyFill="1" applyBorder="1" applyAlignment="1">
      <alignment horizontal="center"/>
    </xf>
    <xf numFmtId="0" fontId="51" fillId="6" borderId="0" xfId="0" applyFont="1" applyFill="1" applyBorder="1" applyAlignment="1">
      <alignment horizontal="center" vertical="top"/>
    </xf>
    <xf numFmtId="0" fontId="0" fillId="6" borderId="85" xfId="0" applyFill="1" applyBorder="1" applyAlignment="1">
      <alignment horizontal="center" vertical="center"/>
    </xf>
    <xf numFmtId="49" fontId="27" fillId="6" borderId="0" xfId="0" applyNumberFormat="1" applyFont="1" applyFill="1" applyBorder="1" applyAlignment="1">
      <alignment horizontal="left" vertical="top"/>
    </xf>
    <xf numFmtId="0" fontId="64" fillId="6" borderId="0" xfId="0" applyFont="1" applyFill="1" applyAlignment="1">
      <alignment horizontal="center" vertical="center" wrapText="1"/>
    </xf>
    <xf numFmtId="49" fontId="0" fillId="6" borderId="0" xfId="0" applyNumberFormat="1" applyFill="1" applyBorder="1"/>
    <xf numFmtId="0" fontId="0" fillId="6" borderId="111" xfId="0" applyFill="1" applyBorder="1"/>
    <xf numFmtId="49" fontId="27" fillId="6" borderId="0" xfId="0" applyNumberFormat="1" applyFont="1" applyFill="1" applyAlignment="1">
      <alignment horizontal="left" vertical="top"/>
    </xf>
    <xf numFmtId="49" fontId="0" fillId="6" borderId="0" xfId="0" applyNumberFormat="1" applyFill="1" applyAlignment="1">
      <alignment horizontal="left" vertical="top"/>
    </xf>
    <xf numFmtId="49" fontId="50" fillId="6" borderId="0" xfId="0" applyNumberFormat="1" applyFont="1" applyFill="1" applyBorder="1" applyAlignment="1">
      <alignment horizontal="center" vertical="center"/>
    </xf>
    <xf numFmtId="0" fontId="50" fillId="6" borderId="111" xfId="0" applyFont="1" applyFill="1" applyBorder="1" applyAlignment="1">
      <alignment horizontal="center" vertical="center"/>
    </xf>
    <xf numFmtId="49" fontId="27" fillId="6" borderId="108" xfId="0" applyNumberFormat="1" applyFont="1" applyFill="1" applyBorder="1" applyAlignment="1">
      <alignment horizontal="left" vertical="top"/>
    </xf>
    <xf numFmtId="49" fontId="0" fillId="6" borderId="108" xfId="0" applyNumberFormat="1" applyFill="1" applyBorder="1" applyAlignment="1">
      <alignment horizontal="left" vertical="top"/>
    </xf>
    <xf numFmtId="0" fontId="46" fillId="6" borderId="0" xfId="0" applyFont="1" applyFill="1" applyBorder="1" applyAlignment="1">
      <alignment horizontal="center" vertical="center"/>
    </xf>
    <xf numFmtId="49" fontId="47" fillId="6" borderId="0" xfId="0" applyNumberFormat="1" applyFont="1" applyFill="1" applyBorder="1" applyAlignment="1">
      <alignment horizontal="left" vertical="top"/>
    </xf>
    <xf numFmtId="49" fontId="0" fillId="6" borderId="0" xfId="0" applyNumberFormat="1" applyFill="1" applyBorder="1" applyAlignment="1">
      <alignment horizontal="left" vertical="top"/>
    </xf>
    <xf numFmtId="49" fontId="0" fillId="6" borderId="0" xfId="0" applyNumberFormat="1" applyFill="1" applyBorder="1" applyAlignment="1">
      <alignment horizontal="left" vertical="top" wrapText="1"/>
    </xf>
    <xf numFmtId="49" fontId="46" fillId="6" borderId="0" xfId="0" applyNumberFormat="1" applyFont="1" applyFill="1" applyBorder="1" applyAlignment="1">
      <alignment horizontal="left" vertical="top"/>
    </xf>
    <xf numFmtId="0" fontId="52" fillId="6" borderId="85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right" vertical="center"/>
    </xf>
    <xf numFmtId="0" fontId="46" fillId="6" borderId="111" xfId="0" applyFont="1" applyFill="1" applyBorder="1" applyAlignment="1">
      <alignment horizontal="center" vertical="center" wrapText="1"/>
    </xf>
    <xf numFmtId="0" fontId="38" fillId="6" borderId="0" xfId="0" applyFont="1" applyFill="1" applyBorder="1" applyAlignment="1">
      <alignment horizontal="center" vertical="top" wrapText="1"/>
    </xf>
    <xf numFmtId="0" fontId="38" fillId="6" borderId="0" xfId="0" applyFont="1" applyFill="1" applyBorder="1" applyAlignment="1">
      <alignment horizontal="center" vertical="center"/>
    </xf>
    <xf numFmtId="0" fontId="38" fillId="6" borderId="108" xfId="0" applyFont="1" applyFill="1" applyBorder="1" applyAlignment="1">
      <alignment horizontal="center" vertical="top" wrapText="1"/>
    </xf>
    <xf numFmtId="0" fontId="38" fillId="6" borderId="108" xfId="0" applyFont="1" applyFill="1" applyBorder="1" applyAlignment="1">
      <alignment horizontal="center" vertical="center"/>
    </xf>
    <xf numFmtId="0" fontId="51" fillId="6" borderId="107" xfId="0" applyFont="1" applyFill="1" applyBorder="1" applyAlignment="1">
      <alignment vertical="top"/>
    </xf>
    <xf numFmtId="0" fontId="60" fillId="6" borderId="130" xfId="0" applyFont="1" applyFill="1" applyBorder="1" applyAlignment="1">
      <alignment vertical="top"/>
    </xf>
    <xf numFmtId="0" fontId="60" fillId="6" borderId="130" xfId="0" applyFont="1" applyFill="1" applyBorder="1" applyAlignment="1">
      <alignment horizontal="center" vertical="top"/>
    </xf>
    <xf numFmtId="0" fontId="43" fillId="6" borderId="85" xfId="0" quotePrefix="1" applyNumberFormat="1" applyFont="1" applyFill="1" applyBorder="1" applyAlignment="1">
      <alignment horizontal="center" vertical="center"/>
    </xf>
    <xf numFmtId="49" fontId="0" fillId="6" borderId="0" xfId="0" applyNumberFormat="1" applyFill="1" applyBorder="1" applyAlignment="1">
      <alignment vertical="center"/>
    </xf>
    <xf numFmtId="49" fontId="0" fillId="6" borderId="0" xfId="0" applyNumberFormat="1" applyFill="1" applyBorder="1" applyAlignment="1">
      <alignment horizontal="center" vertical="center" wrapText="1"/>
    </xf>
    <xf numFmtId="0" fontId="57" fillId="6" borderId="85" xfId="0" quotePrefix="1" applyNumberFormat="1" applyFont="1" applyFill="1" applyBorder="1" applyAlignment="1">
      <alignment horizontal="center" vertical="center"/>
    </xf>
    <xf numFmtId="0" fontId="55" fillId="6" borderId="0" xfId="0" applyFont="1" applyFill="1" applyBorder="1" applyAlignment="1">
      <alignment horizontal="center" vertical="center"/>
    </xf>
    <xf numFmtId="49" fontId="0" fillId="6" borderId="0" xfId="0" applyNumberForma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42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FFFFCC"/>
      <color rgb="FFD2CDAE"/>
      <color rgb="FFCCFFCC"/>
      <color rgb="FFFAC090"/>
      <color rgb="FFF4EBA6"/>
      <color rgb="FFCCCCFF"/>
      <color rgb="FFFFCC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26.png"/><Relationship Id="rId18" Type="http://schemas.openxmlformats.org/officeDocument/2006/relationships/image" Target="../media/image23.png"/><Relationship Id="rId3" Type="http://schemas.openxmlformats.org/officeDocument/2006/relationships/image" Target="../media/image3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1.png"/><Relationship Id="rId2" Type="http://schemas.openxmlformats.org/officeDocument/2006/relationships/image" Target="../media/image2.png"/><Relationship Id="rId16" Type="http://schemas.openxmlformats.org/officeDocument/2006/relationships/image" Target="../media/image20.png"/><Relationship Id="rId20" Type="http://schemas.openxmlformats.org/officeDocument/2006/relationships/image" Target="../media/image25.pn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4" Type="http://schemas.openxmlformats.org/officeDocument/2006/relationships/image" Target="../media/image4.png"/><Relationship Id="rId9" Type="http://schemas.openxmlformats.org/officeDocument/2006/relationships/image" Target="../media/image14.pn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3520440</xdr:colOff>
      <xdr:row>42</xdr:row>
      <xdr:rowOff>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0878800" y="1066800"/>
          <a:ext cx="3520440" cy="950976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400" b="1" i="1">
              <a:solidFill>
                <a:sysClr val="windowText" lastClr="000000"/>
              </a:solidFill>
              <a:latin typeface="+mj-lt"/>
            </a:rPr>
            <a:t>Convenções</a:t>
          </a:r>
          <a:r>
            <a:rPr lang="pt-BR" sz="2400" b="1" i="1" baseline="0">
              <a:solidFill>
                <a:sysClr val="windowText" lastClr="000000"/>
              </a:solidFill>
              <a:latin typeface="+mj-lt"/>
            </a:rPr>
            <a:t> </a:t>
          </a:r>
          <a:r>
            <a:rPr lang="pt-BR" sz="2400" b="1" i="1">
              <a:solidFill>
                <a:sysClr val="windowText" lastClr="000000"/>
              </a:solidFill>
              <a:latin typeface="+mj-lt"/>
            </a:rPr>
            <a:t>da coluna</a:t>
          </a:r>
        </a:p>
        <a:p>
          <a:pPr algn="ctr"/>
          <a:r>
            <a:rPr lang="pt-BR" sz="2400" b="1" i="1">
              <a:latin typeface="+mj-lt"/>
            </a:rPr>
            <a:t> ADEQUAÇÃO:</a:t>
          </a:r>
          <a:r>
            <a:rPr lang="pt-BR" sz="2400" b="1">
              <a:latin typeface="+mj-lt"/>
            </a:rPr>
            <a:t> </a:t>
          </a:r>
        </a:p>
        <a:p>
          <a:pPr algn="ctr"/>
          <a:endParaRPr lang="pt-BR" sz="1800">
            <a:latin typeface="+mj-lt"/>
          </a:endParaRPr>
        </a:p>
        <a:p>
          <a:pPr algn="ctr"/>
          <a:endParaRPr lang="pt-BR" sz="1800">
            <a:latin typeface="+mj-lt"/>
          </a:endParaRPr>
        </a:p>
        <a:p>
          <a:pPr algn="l"/>
          <a:r>
            <a:rPr lang="pt-BR" sz="2000">
              <a:latin typeface="+mj-lt"/>
              <a:sym typeface="Wingdings"/>
            </a:rPr>
            <a:t> </a:t>
          </a:r>
          <a:r>
            <a:rPr lang="pt-BR" sz="2000">
              <a:latin typeface="+mj-lt"/>
            </a:rPr>
            <a:t>Número</a:t>
          </a:r>
          <a:r>
            <a:rPr lang="pt-BR" sz="2000" baseline="0">
              <a:latin typeface="+mj-lt"/>
            </a:rPr>
            <a:t> em </a:t>
          </a:r>
          <a:r>
            <a:rPr lang="pt-BR" sz="2000" b="1">
              <a:latin typeface="+mj-lt"/>
            </a:rPr>
            <a:t>PRETO</a:t>
          </a:r>
          <a:r>
            <a:rPr lang="pt-BR" sz="2000" b="1" baseline="0">
              <a:latin typeface="+mj-lt"/>
            </a:rPr>
            <a:t> [nº]</a:t>
          </a:r>
          <a:r>
            <a:rPr lang="pt-BR" sz="2000" b="0" baseline="0">
              <a:latin typeface="+mj-lt"/>
            </a:rPr>
            <a:t>: </a:t>
          </a:r>
          <a:r>
            <a:rPr lang="pt-BR" sz="2000">
              <a:latin typeface="+mj-lt"/>
            </a:rPr>
            <a:t>Quantidade necessária.</a:t>
          </a:r>
          <a:endParaRPr lang="pt-BR" sz="2000" b="1">
            <a:latin typeface="+mj-lt"/>
          </a:endParaRPr>
        </a:p>
        <a:p>
          <a:pPr algn="l"/>
          <a:endParaRPr lang="pt-BR" sz="2000">
            <a:latin typeface="+mj-lt"/>
          </a:endParaRPr>
        </a:p>
        <a:p>
          <a:pPr algn="l"/>
          <a:endParaRPr lang="pt-BR" sz="2000">
            <a:latin typeface="+mj-lt"/>
          </a:endParaRPr>
        </a:p>
        <a:p>
          <a:pPr algn="l"/>
          <a:r>
            <a:rPr lang="pt-BR" sz="2000">
              <a:solidFill>
                <a:schemeClr val="dk1"/>
              </a:solidFill>
              <a:latin typeface="+mj-lt"/>
              <a:ea typeface="+mn-ea"/>
              <a:cs typeface="+mn-cs"/>
              <a:sym typeface="Wingdings"/>
            </a:rPr>
            <a:t></a:t>
          </a:r>
          <a:r>
            <a:rPr lang="pt-BR" sz="20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2000">
              <a:latin typeface="+mj-lt"/>
            </a:rPr>
            <a:t>Número</a:t>
          </a:r>
          <a:r>
            <a:rPr lang="pt-BR" sz="2000" baseline="0">
              <a:latin typeface="+mj-lt"/>
            </a:rPr>
            <a:t> em </a:t>
          </a:r>
          <a:r>
            <a:rPr lang="pt-BR" sz="2000" b="1">
              <a:solidFill>
                <a:srgbClr val="FF0000"/>
              </a:solidFill>
              <a:latin typeface="+mj-lt"/>
            </a:rPr>
            <a:t>VERMELHO  </a:t>
          </a:r>
          <a:r>
            <a:rPr lang="pt-BR" sz="2000" b="1">
              <a:solidFill>
                <a:srgbClr val="FF0000"/>
              </a:solidFill>
              <a:latin typeface="+mj-lt"/>
              <a:ea typeface="+mn-ea"/>
              <a:cs typeface="+mn-cs"/>
            </a:rPr>
            <a:t>NEGATIVO [-nº]:</a:t>
          </a:r>
        </a:p>
        <a:p>
          <a:pPr algn="l"/>
          <a:r>
            <a:rPr lang="pt-BR" sz="2000">
              <a:latin typeface="+mj-lt"/>
            </a:rPr>
            <a:t>Quantidade em excesso.</a:t>
          </a:r>
          <a:endParaRPr lang="pt-BR" sz="2000" b="1">
            <a:solidFill>
              <a:srgbClr val="FF0000"/>
            </a:solidFill>
            <a:latin typeface="+mj-lt"/>
          </a:endParaRPr>
        </a:p>
        <a:p>
          <a:pPr algn="l"/>
          <a:endParaRPr lang="pt-BR" sz="2000" b="1">
            <a:solidFill>
              <a:srgbClr val="FF0000"/>
            </a:solidFill>
            <a:latin typeface="+mj-lt"/>
          </a:endParaRPr>
        </a:p>
        <a:p>
          <a:pPr algn="l"/>
          <a:endParaRPr lang="pt-BR" sz="2000" b="1">
            <a:solidFill>
              <a:srgbClr val="FF0000"/>
            </a:solidFill>
            <a:latin typeface="+mj-lt"/>
          </a:endParaRPr>
        </a:p>
        <a:p>
          <a:pPr algn="l"/>
          <a:r>
            <a:rPr lang="pt-BR" sz="2000">
              <a:solidFill>
                <a:schemeClr val="dk1"/>
              </a:solidFill>
              <a:latin typeface="+mj-lt"/>
              <a:ea typeface="+mn-ea"/>
              <a:cs typeface="+mn-cs"/>
              <a:sym typeface="Wingdings"/>
            </a:rPr>
            <a:t> </a:t>
          </a:r>
          <a:r>
            <a:rPr lang="pt-BR" sz="2000" b="1" baseline="0">
              <a:solidFill>
                <a:sysClr val="windowText" lastClr="000000"/>
              </a:solidFill>
              <a:latin typeface="+mj-lt"/>
            </a:rPr>
            <a:t>"OK":</a:t>
          </a:r>
        </a:p>
        <a:p>
          <a:pPr algn="l"/>
          <a:r>
            <a:rPr lang="pt-BR" sz="2000" b="0" baseline="0">
              <a:solidFill>
                <a:sysClr val="windowText" lastClr="000000"/>
              </a:solidFill>
              <a:latin typeface="+mj-lt"/>
            </a:rPr>
            <a:t>Quantidade adequada.  </a:t>
          </a:r>
        </a:p>
        <a:p>
          <a:pPr algn="l"/>
          <a:endParaRPr lang="pt-BR" sz="2000" b="1" baseline="0">
            <a:solidFill>
              <a:sysClr val="windowText" lastClr="000000"/>
            </a:solidFill>
            <a:latin typeface="+mj-lt"/>
          </a:endParaRPr>
        </a:p>
        <a:p>
          <a:pPr algn="l"/>
          <a:endParaRPr lang="pt-BR" sz="2000" b="1" baseline="0">
            <a:solidFill>
              <a:sysClr val="windowText" lastClr="000000"/>
            </a:solidFill>
            <a:latin typeface="+mj-lt"/>
          </a:endParaRPr>
        </a:p>
        <a:p>
          <a:pPr algn="l"/>
          <a:r>
            <a:rPr lang="pt-BR" sz="2000">
              <a:solidFill>
                <a:schemeClr val="dk1"/>
              </a:solidFill>
              <a:latin typeface="+mj-lt"/>
              <a:ea typeface="+mn-ea"/>
              <a:cs typeface="+mn-cs"/>
              <a:sym typeface="Wingdings"/>
            </a:rPr>
            <a:t> </a:t>
          </a:r>
          <a:r>
            <a:rPr lang="pt-BR" sz="2000" b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"</a:t>
          </a:r>
          <a:r>
            <a:rPr lang="pt-BR" sz="2000" b="1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Incompatível</a:t>
          </a:r>
          <a:r>
            <a:rPr lang="pt-BR" sz="2000" b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":</a:t>
          </a:r>
        </a:p>
        <a:p>
          <a:pPr algn="l"/>
          <a:r>
            <a:rPr lang="pt-BR" sz="2000" b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Não há necessidade do instrumento.</a:t>
          </a:r>
        </a:p>
        <a:p>
          <a:pPr algn="l"/>
          <a:endParaRPr lang="pt-BR" sz="2000" b="0" baseline="0">
            <a:solidFill>
              <a:sysClr val="windowText" lastClr="000000"/>
            </a:solidFill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 baseline="0">
              <a:solidFill>
                <a:sysClr val="windowText" lastClr="000000"/>
              </a:solidFill>
              <a:latin typeface="+mj-lt"/>
              <a:ea typeface="+mn-ea"/>
              <a:cs typeface="+mn-cs"/>
              <a:sym typeface="Wingdings"/>
            </a:rPr>
            <a:t></a:t>
          </a:r>
          <a:r>
            <a:rPr lang="pt-BR" sz="2000" b="1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 "Necessidade":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Instrumento necessário. </a:t>
          </a:r>
          <a:r>
            <a:rPr lang="pt-BR" sz="20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pt-BR" sz="2000"/>
        </a:p>
        <a:p>
          <a:pPr algn="l"/>
          <a:endParaRPr lang="pt-BR" sz="2000" b="0" baseline="0">
            <a:solidFill>
              <a:sysClr val="windowText" lastClr="000000"/>
            </a:solidFill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>
              <a:solidFill>
                <a:schemeClr val="dk1"/>
              </a:solidFill>
              <a:latin typeface="+mn-lt"/>
              <a:ea typeface="+mn-ea"/>
              <a:cs typeface="+mn-cs"/>
              <a:sym typeface="Wingdings"/>
            </a:rPr>
            <a:t></a:t>
          </a:r>
          <a:r>
            <a:rPr lang="pt-BR" sz="20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20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"Excesso": </a:t>
          </a:r>
          <a:endParaRPr lang="pt-BR" sz="2000" b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Está acima da quantidade necessária.  </a:t>
          </a:r>
        </a:p>
        <a:p>
          <a:pPr algn="l"/>
          <a:endParaRPr lang="pt-BR" sz="2000" b="1" baseline="0">
            <a:solidFill>
              <a:sysClr val="windowText" lastClr="000000"/>
            </a:solidFill>
            <a:latin typeface="+mj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15</xdr:row>
      <xdr:rowOff>196453</xdr:rowOff>
    </xdr:from>
    <xdr:to>
      <xdr:col>14</xdr:col>
      <xdr:colOff>3518</xdr:colOff>
      <xdr:row>24</xdr:row>
      <xdr:rowOff>56028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EC6A89F1-4EA0-44FA-B579-39592F8E9F78}"/>
            </a:ext>
          </a:extLst>
        </xdr:cNvPr>
        <xdr:cNvSpPr/>
      </xdr:nvSpPr>
      <xdr:spPr>
        <a:xfrm>
          <a:off x="7038975" y="8416528"/>
          <a:ext cx="1470368" cy="2574200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414617</xdr:colOff>
      <xdr:row>5</xdr:row>
      <xdr:rowOff>460243</xdr:rowOff>
    </xdr:from>
    <xdr:to>
      <xdr:col>2</xdr:col>
      <xdr:colOff>691030</xdr:colOff>
      <xdr:row>5</xdr:row>
      <xdr:rowOff>1216243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96761142-6222-40E7-94A7-186A4FB1C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3" y="1479978"/>
          <a:ext cx="276413" cy="756000"/>
        </a:xfrm>
        <a:prstGeom prst="rect">
          <a:avLst/>
        </a:prstGeom>
      </xdr:spPr>
    </xdr:pic>
    <xdr:clientData/>
  </xdr:twoCellAnchor>
  <xdr:twoCellAnchor editAs="oneCell">
    <xdr:from>
      <xdr:col>6</xdr:col>
      <xdr:colOff>270559</xdr:colOff>
      <xdr:row>5</xdr:row>
      <xdr:rowOff>44823</xdr:rowOff>
    </xdr:from>
    <xdr:to>
      <xdr:col>6</xdr:col>
      <xdr:colOff>837345</xdr:colOff>
      <xdr:row>5</xdr:row>
      <xdr:rowOff>1628823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35E6F8C5-44C9-4BED-B924-CC7CD8396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0971" y="1064558"/>
          <a:ext cx="566786" cy="15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366757</xdr:colOff>
      <xdr:row>5</xdr:row>
      <xdr:rowOff>372837</xdr:rowOff>
    </xdr:from>
    <xdr:to>
      <xdr:col>4</xdr:col>
      <xdr:colOff>686713</xdr:colOff>
      <xdr:row>5</xdr:row>
      <xdr:rowOff>1236837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769EEA52-C3DA-496B-9E12-4FF52524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051" y="1392572"/>
          <a:ext cx="319956" cy="864000"/>
        </a:xfrm>
        <a:prstGeom prst="rect">
          <a:avLst/>
        </a:prstGeom>
      </xdr:spPr>
    </xdr:pic>
    <xdr:clientData/>
  </xdr:twoCellAnchor>
  <xdr:twoCellAnchor editAs="oneCell">
    <xdr:from>
      <xdr:col>8</xdr:col>
      <xdr:colOff>524881</xdr:colOff>
      <xdr:row>5</xdr:row>
      <xdr:rowOff>361633</xdr:rowOff>
    </xdr:from>
    <xdr:to>
      <xdr:col>8</xdr:col>
      <xdr:colOff>600821</xdr:colOff>
      <xdr:row>5</xdr:row>
      <xdr:rowOff>1261633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F5669586-9F05-420F-8FFD-70FB191E7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410" y="1381368"/>
          <a:ext cx="75940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502895</xdr:colOff>
      <xdr:row>5</xdr:row>
      <xdr:rowOff>395251</xdr:rowOff>
    </xdr:from>
    <xdr:to>
      <xdr:col>10</xdr:col>
      <xdr:colOff>610271</xdr:colOff>
      <xdr:row>5</xdr:row>
      <xdr:rowOff>1223251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5D14FB13-967E-4492-AE71-7A94BC10E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542" y="1414986"/>
          <a:ext cx="107376" cy="82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490222</xdr:colOff>
      <xdr:row>5</xdr:row>
      <xdr:rowOff>361633</xdr:rowOff>
    </xdr:from>
    <xdr:to>
      <xdr:col>12</xdr:col>
      <xdr:colOff>586748</xdr:colOff>
      <xdr:row>5</xdr:row>
      <xdr:rowOff>1297633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8E7C1CF2-C87B-4067-A419-D83BB4C8B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1987" y="1381368"/>
          <a:ext cx="96526" cy="9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515476</xdr:colOff>
      <xdr:row>9</xdr:row>
      <xdr:rowOff>291356</xdr:rowOff>
    </xdr:from>
    <xdr:to>
      <xdr:col>2</xdr:col>
      <xdr:colOff>648676</xdr:colOff>
      <xdr:row>9</xdr:row>
      <xdr:rowOff>1443356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6AD6F291-514D-45C8-A943-D1A809244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52" y="3955680"/>
          <a:ext cx="133200" cy="11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439664</xdr:colOff>
      <xdr:row>9</xdr:row>
      <xdr:rowOff>11206</xdr:rowOff>
    </xdr:from>
    <xdr:to>
      <xdr:col>4</xdr:col>
      <xdr:colOff>815079</xdr:colOff>
      <xdr:row>9</xdr:row>
      <xdr:rowOff>1703206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A3400140-755E-475C-AF18-93F9566BB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2958" y="3675530"/>
          <a:ext cx="375415" cy="16920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495802</xdr:colOff>
      <xdr:row>9</xdr:row>
      <xdr:rowOff>437034</xdr:rowOff>
    </xdr:from>
    <xdr:to>
      <xdr:col>6</xdr:col>
      <xdr:colOff>622702</xdr:colOff>
      <xdr:row>9</xdr:row>
      <xdr:rowOff>1301034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C9AAAB96-1B10-4870-88B3-18C1D85C5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214" y="4101358"/>
          <a:ext cx="126900" cy="864000"/>
        </a:xfrm>
        <a:prstGeom prst="rect">
          <a:avLst/>
        </a:prstGeom>
      </xdr:spPr>
    </xdr:pic>
    <xdr:clientData/>
  </xdr:twoCellAnchor>
  <xdr:twoCellAnchor editAs="oneCell">
    <xdr:from>
      <xdr:col>8</xdr:col>
      <xdr:colOff>423877</xdr:colOff>
      <xdr:row>9</xdr:row>
      <xdr:rowOff>324974</xdr:rowOff>
    </xdr:from>
    <xdr:to>
      <xdr:col>8</xdr:col>
      <xdr:colOff>727627</xdr:colOff>
      <xdr:row>9</xdr:row>
      <xdr:rowOff>1404974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8FB4CD1D-9C45-458D-A35C-9456207A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406" y="3989298"/>
          <a:ext cx="30375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327251</xdr:colOff>
      <xdr:row>9</xdr:row>
      <xdr:rowOff>123266</xdr:rowOff>
    </xdr:from>
    <xdr:to>
      <xdr:col>10</xdr:col>
      <xdr:colOff>800046</xdr:colOff>
      <xdr:row>9</xdr:row>
      <xdr:rowOff>1599266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33C901F4-E421-4092-B5C4-D857931BE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1898" y="3787590"/>
          <a:ext cx="472795" cy="147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462457</xdr:colOff>
      <xdr:row>9</xdr:row>
      <xdr:rowOff>425828</xdr:rowOff>
    </xdr:from>
    <xdr:to>
      <xdr:col>12</xdr:col>
      <xdr:colOff>622770</xdr:colOff>
      <xdr:row>9</xdr:row>
      <xdr:rowOff>1325828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B68C4617-5EAC-4DF4-B48C-217471A8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4222" y="4090152"/>
          <a:ext cx="160313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336180</xdr:colOff>
      <xdr:row>13</xdr:row>
      <xdr:rowOff>265582</xdr:rowOff>
    </xdr:from>
    <xdr:to>
      <xdr:col>2</xdr:col>
      <xdr:colOff>756025</xdr:colOff>
      <xdr:row>13</xdr:row>
      <xdr:rowOff>1129582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ADBC79ED-F1BC-42B8-9F12-D675D3B62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6" y="6809817"/>
          <a:ext cx="419845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300447</xdr:colOff>
      <xdr:row>13</xdr:row>
      <xdr:rowOff>168090</xdr:rowOff>
    </xdr:from>
    <xdr:to>
      <xdr:col>4</xdr:col>
      <xdr:colOff>910535</xdr:colOff>
      <xdr:row>13</xdr:row>
      <xdr:rowOff>1212090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283BB43E-676E-4C0D-B2BB-5FB241266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741" y="6712325"/>
          <a:ext cx="610088" cy="1044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223745</xdr:colOff>
      <xdr:row>13</xdr:row>
      <xdr:rowOff>56030</xdr:rowOff>
    </xdr:from>
    <xdr:to>
      <xdr:col>6</xdr:col>
      <xdr:colOff>985486</xdr:colOff>
      <xdr:row>13</xdr:row>
      <xdr:rowOff>1388030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10CBD703-16C9-4F1D-9626-E947C387B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157" y="6600265"/>
          <a:ext cx="761741" cy="13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450343</xdr:colOff>
      <xdr:row>13</xdr:row>
      <xdr:rowOff>336180</xdr:rowOff>
    </xdr:from>
    <xdr:to>
      <xdr:col>8</xdr:col>
      <xdr:colOff>713593</xdr:colOff>
      <xdr:row>13</xdr:row>
      <xdr:rowOff>1056180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DD12963B-8705-4E56-8769-0281E621A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7872" y="6880415"/>
          <a:ext cx="26325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416142</xdr:colOff>
      <xdr:row>13</xdr:row>
      <xdr:rowOff>411260</xdr:rowOff>
    </xdr:from>
    <xdr:to>
      <xdr:col>10</xdr:col>
      <xdr:colOff>762305</xdr:colOff>
      <xdr:row>13</xdr:row>
      <xdr:rowOff>1023260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CB3D70BF-669C-4B8E-AB84-27D6F9579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0789" y="6955495"/>
          <a:ext cx="346163" cy="61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187927</xdr:colOff>
      <xdr:row>13</xdr:row>
      <xdr:rowOff>179297</xdr:rowOff>
    </xdr:from>
    <xdr:to>
      <xdr:col>12</xdr:col>
      <xdr:colOff>995261</xdr:colOff>
      <xdr:row>13</xdr:row>
      <xdr:rowOff>647297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AB320CAA-C370-41C7-A244-1FDF6577B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9692" y="6723532"/>
          <a:ext cx="807334" cy="46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226546</xdr:colOff>
      <xdr:row>13</xdr:row>
      <xdr:rowOff>869633</xdr:rowOff>
    </xdr:from>
    <xdr:to>
      <xdr:col>12</xdr:col>
      <xdr:colOff>946546</xdr:colOff>
      <xdr:row>13</xdr:row>
      <xdr:rowOff>1211633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62AEE80A-4F11-44D6-B74A-CE13CAF7B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-5400000">
          <a:off x="7587311" y="7224868"/>
          <a:ext cx="34200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212914</xdr:colOff>
      <xdr:row>18</xdr:row>
      <xdr:rowOff>56030</xdr:rowOff>
    </xdr:from>
    <xdr:to>
      <xdr:col>2</xdr:col>
      <xdr:colOff>561396</xdr:colOff>
      <xdr:row>21</xdr:row>
      <xdr:rowOff>151098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8742CB18-94B5-4C52-B036-B9332DDA9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90" y="9099177"/>
          <a:ext cx="348482" cy="1250395"/>
        </a:xfrm>
        <a:prstGeom prst="rect">
          <a:avLst/>
        </a:prstGeom>
      </xdr:spPr>
    </xdr:pic>
    <xdr:clientData/>
  </xdr:twoCellAnchor>
  <xdr:twoCellAnchor editAs="oneCell">
    <xdr:from>
      <xdr:col>2</xdr:col>
      <xdr:colOff>694815</xdr:colOff>
      <xdr:row>18</xdr:row>
      <xdr:rowOff>377643</xdr:rowOff>
    </xdr:from>
    <xdr:to>
      <xdr:col>2</xdr:col>
      <xdr:colOff>1038048</xdr:colOff>
      <xdr:row>20</xdr:row>
      <xdr:rowOff>275810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678098D2-F37F-46F9-9CF2-827652571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991" y="9420790"/>
          <a:ext cx="343233" cy="648961"/>
        </a:xfrm>
        <a:prstGeom prst="rect">
          <a:avLst/>
        </a:prstGeom>
      </xdr:spPr>
    </xdr:pic>
    <xdr:clientData/>
  </xdr:twoCellAnchor>
  <xdr:twoCellAnchor editAs="oneCell">
    <xdr:from>
      <xdr:col>6</xdr:col>
      <xdr:colOff>250218</xdr:colOff>
      <xdr:row>18</xdr:row>
      <xdr:rowOff>22412</xdr:rowOff>
    </xdr:from>
    <xdr:to>
      <xdr:col>6</xdr:col>
      <xdr:colOff>1047330</xdr:colOff>
      <xdr:row>21</xdr:row>
      <xdr:rowOff>189480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ADD67031-BE60-460C-BFCE-5FD01E4ED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0630" y="9065559"/>
          <a:ext cx="797112" cy="1322395"/>
        </a:xfrm>
        <a:prstGeom prst="rect">
          <a:avLst/>
        </a:prstGeom>
      </xdr:spPr>
    </xdr:pic>
    <xdr:clientData/>
  </xdr:twoCellAnchor>
  <xdr:twoCellAnchor editAs="oneCell">
    <xdr:from>
      <xdr:col>4</xdr:col>
      <xdr:colOff>38748</xdr:colOff>
      <xdr:row>18</xdr:row>
      <xdr:rowOff>257738</xdr:rowOff>
    </xdr:from>
    <xdr:to>
      <xdr:col>4</xdr:col>
      <xdr:colOff>580161</xdr:colOff>
      <xdr:row>20</xdr:row>
      <xdr:rowOff>392856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ADD6E4C2-9200-4664-8E09-9E545AAD0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2042" y="9300885"/>
          <a:ext cx="541413" cy="890395"/>
        </a:xfrm>
        <a:prstGeom prst="rect">
          <a:avLst/>
        </a:prstGeom>
      </xdr:spPr>
    </xdr:pic>
    <xdr:clientData/>
  </xdr:twoCellAnchor>
  <xdr:twoCellAnchor editAs="oneCell">
    <xdr:from>
      <xdr:col>4</xdr:col>
      <xdr:colOff>711148</xdr:colOff>
      <xdr:row>18</xdr:row>
      <xdr:rowOff>336180</xdr:rowOff>
    </xdr:from>
    <xdr:to>
      <xdr:col>5</xdr:col>
      <xdr:colOff>18213</xdr:colOff>
      <xdr:row>20</xdr:row>
      <xdr:rowOff>331781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5FEB48B3-624D-4202-BC57-C14E8C2DF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4442" y="9379327"/>
          <a:ext cx="450065" cy="746395"/>
        </a:xfrm>
        <a:prstGeom prst="rect">
          <a:avLst/>
        </a:prstGeom>
      </xdr:spPr>
    </xdr:pic>
    <xdr:clientData/>
  </xdr:twoCellAnchor>
  <xdr:oneCellAnchor>
    <xdr:from>
      <xdr:col>8</xdr:col>
      <xdr:colOff>738153</xdr:colOff>
      <xdr:row>18</xdr:row>
      <xdr:rowOff>169717</xdr:rowOff>
    </xdr:from>
    <xdr:ext cx="1089883" cy="1288733"/>
    <xdr:pic>
      <xdr:nvPicPr>
        <xdr:cNvPr id="29" name="Imagem 28">
          <a:extLst>
            <a:ext uri="{FF2B5EF4-FFF2-40B4-BE49-F238E27FC236}">
              <a16:creationId xmlns:a16="http://schemas.microsoft.com/office/drawing/2014/main" id="{172E9A91-F996-471D-A80A-1F06D8A21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7753" y="9256567"/>
          <a:ext cx="1089883" cy="128873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11202</xdr:colOff>
      <xdr:row>1</xdr:row>
      <xdr:rowOff>11017</xdr:rowOff>
    </xdr:from>
    <xdr:to>
      <xdr:col>16</xdr:col>
      <xdr:colOff>7392</xdr:colOff>
      <xdr:row>37</xdr:row>
      <xdr:rowOff>13606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1660166" y="310374"/>
          <a:ext cx="3425190" cy="1118766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400" b="1" i="1">
              <a:solidFill>
                <a:sysClr val="windowText" lastClr="000000"/>
              </a:solidFill>
              <a:latin typeface="+mj-lt"/>
            </a:rPr>
            <a:t>Convenções</a:t>
          </a:r>
          <a:r>
            <a:rPr lang="pt-BR" sz="2400" b="1" i="1" baseline="0">
              <a:solidFill>
                <a:sysClr val="windowText" lastClr="000000"/>
              </a:solidFill>
              <a:latin typeface="+mj-lt"/>
            </a:rPr>
            <a:t> </a:t>
          </a:r>
          <a:r>
            <a:rPr lang="pt-BR" sz="2400" b="1" i="1">
              <a:solidFill>
                <a:sysClr val="windowText" lastClr="000000"/>
              </a:solidFill>
              <a:latin typeface="+mj-lt"/>
            </a:rPr>
            <a:t>da coluna</a:t>
          </a:r>
        </a:p>
        <a:p>
          <a:pPr algn="ctr"/>
          <a:r>
            <a:rPr lang="pt-BR" sz="2400" b="1" i="1">
              <a:latin typeface="+mj-lt"/>
            </a:rPr>
            <a:t> ADEQUAÇÃO:</a:t>
          </a:r>
          <a:r>
            <a:rPr lang="pt-BR" sz="2400" b="1">
              <a:latin typeface="+mj-lt"/>
            </a:rPr>
            <a:t> </a:t>
          </a:r>
        </a:p>
        <a:p>
          <a:pPr algn="ctr"/>
          <a:endParaRPr lang="pt-BR" sz="1800">
            <a:latin typeface="+mj-lt"/>
          </a:endParaRPr>
        </a:p>
        <a:p>
          <a:pPr algn="ctr"/>
          <a:endParaRPr lang="pt-BR" sz="1800">
            <a:latin typeface="+mj-lt"/>
          </a:endParaRPr>
        </a:p>
        <a:p>
          <a:pPr algn="l"/>
          <a:r>
            <a:rPr lang="pt-BR" sz="2000">
              <a:latin typeface="+mj-lt"/>
              <a:sym typeface="Wingdings"/>
            </a:rPr>
            <a:t> </a:t>
          </a:r>
          <a:r>
            <a:rPr lang="pt-BR" sz="2000">
              <a:latin typeface="+mj-lt"/>
            </a:rPr>
            <a:t>Número</a:t>
          </a:r>
          <a:r>
            <a:rPr lang="pt-BR" sz="2000" baseline="0">
              <a:latin typeface="+mj-lt"/>
            </a:rPr>
            <a:t> em </a:t>
          </a:r>
          <a:r>
            <a:rPr lang="pt-BR" sz="2000" b="1">
              <a:latin typeface="+mj-lt"/>
            </a:rPr>
            <a:t>PRETO</a:t>
          </a:r>
          <a:r>
            <a:rPr lang="pt-BR" sz="2000" b="1" baseline="0">
              <a:latin typeface="+mj-lt"/>
            </a:rPr>
            <a:t> [nº]</a:t>
          </a:r>
          <a:r>
            <a:rPr lang="pt-BR" sz="2000" b="0" baseline="0">
              <a:latin typeface="+mj-lt"/>
            </a:rPr>
            <a:t>: </a:t>
          </a:r>
          <a:r>
            <a:rPr lang="pt-BR" sz="2000">
              <a:latin typeface="+mj-lt"/>
            </a:rPr>
            <a:t>Quantidade necessária.</a:t>
          </a:r>
          <a:endParaRPr lang="pt-BR" sz="2000" b="1">
            <a:latin typeface="+mj-lt"/>
          </a:endParaRPr>
        </a:p>
        <a:p>
          <a:pPr algn="l"/>
          <a:endParaRPr lang="pt-BR" sz="2000">
            <a:latin typeface="+mj-lt"/>
          </a:endParaRPr>
        </a:p>
        <a:p>
          <a:pPr algn="l"/>
          <a:endParaRPr lang="pt-BR" sz="2000">
            <a:latin typeface="+mj-lt"/>
          </a:endParaRPr>
        </a:p>
        <a:p>
          <a:pPr algn="l"/>
          <a:r>
            <a:rPr lang="pt-BR" sz="2000">
              <a:solidFill>
                <a:schemeClr val="dk1"/>
              </a:solidFill>
              <a:latin typeface="+mj-lt"/>
              <a:ea typeface="+mn-ea"/>
              <a:cs typeface="+mn-cs"/>
              <a:sym typeface="Wingdings"/>
            </a:rPr>
            <a:t></a:t>
          </a:r>
          <a:r>
            <a:rPr lang="pt-BR" sz="20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2000">
              <a:latin typeface="+mj-lt"/>
            </a:rPr>
            <a:t>Número</a:t>
          </a:r>
          <a:r>
            <a:rPr lang="pt-BR" sz="2000" baseline="0">
              <a:latin typeface="+mj-lt"/>
            </a:rPr>
            <a:t> em </a:t>
          </a:r>
          <a:r>
            <a:rPr lang="pt-BR" sz="2000" b="1">
              <a:solidFill>
                <a:srgbClr val="FF0000"/>
              </a:solidFill>
              <a:latin typeface="+mj-lt"/>
            </a:rPr>
            <a:t>VERMELHO  </a:t>
          </a:r>
          <a:r>
            <a:rPr lang="pt-BR" sz="2000" b="1">
              <a:solidFill>
                <a:srgbClr val="FF0000"/>
              </a:solidFill>
              <a:latin typeface="+mj-lt"/>
              <a:ea typeface="+mn-ea"/>
              <a:cs typeface="+mn-cs"/>
            </a:rPr>
            <a:t>NEGATIVO [-nº]:</a:t>
          </a:r>
        </a:p>
        <a:p>
          <a:pPr algn="l"/>
          <a:r>
            <a:rPr lang="pt-BR" sz="2000">
              <a:latin typeface="+mj-lt"/>
            </a:rPr>
            <a:t>Quantidade em excesso.</a:t>
          </a:r>
          <a:endParaRPr lang="pt-BR" sz="2000" b="1">
            <a:solidFill>
              <a:srgbClr val="FF0000"/>
            </a:solidFill>
            <a:latin typeface="+mj-lt"/>
          </a:endParaRPr>
        </a:p>
        <a:p>
          <a:pPr algn="l"/>
          <a:endParaRPr lang="pt-BR" sz="2000" b="1">
            <a:solidFill>
              <a:srgbClr val="FF0000"/>
            </a:solidFill>
            <a:latin typeface="+mj-lt"/>
          </a:endParaRPr>
        </a:p>
        <a:p>
          <a:pPr algn="l"/>
          <a:endParaRPr lang="pt-BR" sz="2000" b="1">
            <a:solidFill>
              <a:srgbClr val="FF0000"/>
            </a:solidFill>
            <a:latin typeface="+mj-lt"/>
          </a:endParaRPr>
        </a:p>
        <a:p>
          <a:pPr algn="l"/>
          <a:r>
            <a:rPr lang="pt-BR" sz="2000">
              <a:solidFill>
                <a:schemeClr val="dk1"/>
              </a:solidFill>
              <a:latin typeface="+mj-lt"/>
              <a:ea typeface="+mn-ea"/>
              <a:cs typeface="+mn-cs"/>
              <a:sym typeface="Wingdings"/>
            </a:rPr>
            <a:t> </a:t>
          </a:r>
          <a:r>
            <a:rPr lang="pt-BR" sz="2000" b="1" baseline="0">
              <a:solidFill>
                <a:sysClr val="windowText" lastClr="000000"/>
              </a:solidFill>
              <a:latin typeface="+mj-lt"/>
            </a:rPr>
            <a:t>"OK":</a:t>
          </a:r>
        </a:p>
        <a:p>
          <a:pPr algn="l"/>
          <a:r>
            <a:rPr lang="pt-BR" sz="2000" b="0" baseline="0">
              <a:solidFill>
                <a:sysClr val="windowText" lastClr="000000"/>
              </a:solidFill>
              <a:latin typeface="+mj-lt"/>
            </a:rPr>
            <a:t>Quantidade adequada.  </a:t>
          </a:r>
        </a:p>
        <a:p>
          <a:pPr algn="l"/>
          <a:endParaRPr lang="pt-BR" sz="2000" b="1" baseline="0">
            <a:solidFill>
              <a:sysClr val="windowText" lastClr="000000"/>
            </a:solidFill>
            <a:latin typeface="+mj-lt"/>
          </a:endParaRPr>
        </a:p>
        <a:p>
          <a:pPr algn="l"/>
          <a:endParaRPr lang="pt-BR" sz="2000" b="1" baseline="0">
            <a:solidFill>
              <a:sysClr val="windowText" lastClr="000000"/>
            </a:solidFill>
            <a:latin typeface="+mj-lt"/>
          </a:endParaRPr>
        </a:p>
        <a:p>
          <a:pPr algn="l"/>
          <a:r>
            <a:rPr lang="pt-BR" sz="2000">
              <a:solidFill>
                <a:schemeClr val="dk1"/>
              </a:solidFill>
              <a:latin typeface="+mj-lt"/>
              <a:ea typeface="+mn-ea"/>
              <a:cs typeface="+mn-cs"/>
              <a:sym typeface="Wingdings"/>
            </a:rPr>
            <a:t> </a:t>
          </a:r>
          <a:r>
            <a:rPr lang="pt-BR" sz="2000" b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"</a:t>
          </a:r>
          <a:r>
            <a:rPr lang="pt-BR" sz="2000" b="1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Incompatível</a:t>
          </a:r>
          <a:r>
            <a:rPr lang="pt-BR" sz="2000" b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":</a:t>
          </a:r>
        </a:p>
        <a:p>
          <a:pPr algn="l"/>
          <a:r>
            <a:rPr lang="pt-BR" sz="2000" b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Não há necessidade do instrumento.</a:t>
          </a:r>
        </a:p>
        <a:p>
          <a:pPr algn="l"/>
          <a:endParaRPr lang="pt-BR" sz="2000" b="0" baseline="0">
            <a:solidFill>
              <a:sysClr val="windowText" lastClr="000000"/>
            </a:solidFill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 baseline="0">
              <a:solidFill>
                <a:sysClr val="windowText" lastClr="000000"/>
              </a:solidFill>
              <a:latin typeface="+mj-lt"/>
              <a:ea typeface="+mn-ea"/>
              <a:cs typeface="+mn-cs"/>
              <a:sym typeface="Wingdings"/>
            </a:rPr>
            <a:t></a:t>
          </a:r>
          <a:r>
            <a:rPr lang="pt-BR" sz="2000" b="1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 "Necessidade":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Instrumento necessário. </a:t>
          </a:r>
          <a:r>
            <a:rPr lang="pt-BR" sz="20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pt-BR" sz="2000"/>
        </a:p>
        <a:p>
          <a:pPr algn="l"/>
          <a:endParaRPr lang="pt-BR" sz="2000" b="0" baseline="0">
            <a:solidFill>
              <a:sysClr val="windowText" lastClr="000000"/>
            </a:solidFill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>
              <a:solidFill>
                <a:schemeClr val="dk1"/>
              </a:solidFill>
              <a:latin typeface="+mn-lt"/>
              <a:ea typeface="+mn-ea"/>
              <a:cs typeface="+mn-cs"/>
              <a:sym typeface="Wingdings"/>
            </a:rPr>
            <a:t></a:t>
          </a:r>
          <a:r>
            <a:rPr lang="pt-BR" sz="20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20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</a:t>
          </a:r>
          <a:r>
            <a:rPr lang="pt-BR" sz="2000" b="1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Excesso</a:t>
          </a:r>
          <a:r>
            <a:rPr lang="pt-BR" sz="20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": </a:t>
          </a:r>
          <a:endParaRPr lang="pt-BR" sz="2000" b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 baseline="0">
              <a:solidFill>
                <a:sysClr val="windowText" lastClr="000000"/>
              </a:solidFill>
              <a:latin typeface="+mj-lt"/>
              <a:ea typeface="+mn-ea"/>
              <a:cs typeface="+mn-cs"/>
            </a:rPr>
            <a:t>Está acima da quantidade necessária.  </a:t>
          </a:r>
        </a:p>
        <a:p>
          <a:pPr algn="l"/>
          <a:endParaRPr lang="pt-BR" sz="2000" b="1" baseline="0">
            <a:solidFill>
              <a:sysClr val="windowText" lastClr="000000"/>
            </a:solidFill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35521</xdr:colOff>
      <xdr:row>18</xdr:row>
      <xdr:rowOff>21232</xdr:rowOff>
    </xdr:from>
    <xdr:to>
      <xdr:col>10</xdr:col>
      <xdr:colOff>1111781</xdr:colOff>
      <xdr:row>18</xdr:row>
      <xdr:rowOff>348412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pSpPr/>
      </xdr:nvGrpSpPr>
      <xdr:grpSpPr>
        <a:xfrm>
          <a:off x="3083521" y="8949884"/>
          <a:ext cx="3792956" cy="327180"/>
          <a:chOff x="1428751" y="8072049"/>
          <a:chExt cx="2924461" cy="329001"/>
        </a:xfrm>
      </xdr:grpSpPr>
      <xdr:sp macro="" textlink="">
        <xdr:nvSpPr>
          <xdr:cNvPr id="2" name="CaixaDeTexto 54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SpPr txBox="1"/>
        </xdr:nvSpPr>
        <xdr:spPr>
          <a:xfrm>
            <a:off x="1428751" y="8072049"/>
            <a:ext cx="809624" cy="329001"/>
          </a:xfrm>
          <a:prstGeom prst="rect">
            <a:avLst/>
          </a:prstGeom>
          <a:noFill/>
        </xdr:spPr>
        <xdr:txBody>
          <a:bodyPr wrap="square" rtlCol="0" anchor="ctr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j-lt"/>
              </a:rPr>
              <a:t>nº</a:t>
            </a:r>
          </a:p>
        </xdr:txBody>
      </xdr:sp>
      <xdr:sp macro="" textlink="">
        <xdr:nvSpPr>
          <xdr:cNvPr id="3" name="CaixaDeTexto 54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/>
        </xdr:nvSpPr>
        <xdr:spPr>
          <a:xfrm>
            <a:off x="2495550" y="8074831"/>
            <a:ext cx="809625" cy="326218"/>
          </a:xfrm>
          <a:prstGeom prst="rect">
            <a:avLst/>
          </a:prstGeom>
          <a:noFill/>
        </xdr:spPr>
        <xdr:txBody>
          <a:bodyPr wrap="square" rtlCol="0" anchor="ctr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1" i="0" u="none" strike="noStrike" kern="120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+mj-lt"/>
              </a:rPr>
              <a:t>-nº</a:t>
            </a:r>
          </a:p>
        </xdr:txBody>
      </xdr:sp>
      <xdr:sp macro="" textlink="">
        <xdr:nvSpPr>
          <xdr:cNvPr id="4" name="CaixaDeTexto 54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3545588" y="8077200"/>
            <a:ext cx="807624" cy="323849"/>
          </a:xfrm>
          <a:prstGeom prst="rect">
            <a:avLst/>
          </a:prstGeom>
          <a:noFill/>
        </xdr:spPr>
        <xdr:txBody>
          <a:bodyPr wrap="square" rtlCol="0" anchor="ctr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j-lt"/>
              </a:rPr>
              <a:t>OK</a:t>
            </a:r>
          </a:p>
        </xdr:txBody>
      </xdr:sp>
    </xdr:grpSp>
    <xdr:clientData/>
  </xdr:twoCellAnchor>
  <xdr:twoCellAnchor editAs="oneCell">
    <xdr:from>
      <xdr:col>2</xdr:col>
      <xdr:colOff>457200</xdr:colOff>
      <xdr:row>5</xdr:row>
      <xdr:rowOff>463045</xdr:rowOff>
    </xdr:from>
    <xdr:to>
      <xdr:col>2</xdr:col>
      <xdr:colOff>733613</xdr:colOff>
      <xdr:row>5</xdr:row>
      <xdr:rowOff>1219045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9D7A3F69-308A-460F-B0E1-77F76524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491745"/>
          <a:ext cx="276413" cy="75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323228</xdr:colOff>
      <xdr:row>5</xdr:row>
      <xdr:rowOff>47625</xdr:rowOff>
    </xdr:from>
    <xdr:to>
      <xdr:col>6</xdr:col>
      <xdr:colOff>890014</xdr:colOff>
      <xdr:row>5</xdr:row>
      <xdr:rowOff>1631625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FCD4C6E9-277B-424B-B4A8-7D850965B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753" y="1076325"/>
          <a:ext cx="566786" cy="15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414383</xdr:colOff>
      <xdr:row>5</xdr:row>
      <xdr:rowOff>375639</xdr:rowOff>
    </xdr:from>
    <xdr:to>
      <xdr:col>4</xdr:col>
      <xdr:colOff>734339</xdr:colOff>
      <xdr:row>5</xdr:row>
      <xdr:rowOff>1239639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A074D6A-2BFE-4650-B1FE-5014A8569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9833" y="1404339"/>
          <a:ext cx="319956" cy="864000"/>
        </a:xfrm>
        <a:prstGeom prst="rect">
          <a:avLst/>
        </a:prstGeom>
      </xdr:spPr>
    </xdr:pic>
    <xdr:clientData/>
  </xdr:twoCellAnchor>
  <xdr:twoCellAnchor editAs="oneCell">
    <xdr:from>
      <xdr:col>8</xdr:col>
      <xdr:colOff>582592</xdr:colOff>
      <xdr:row>5</xdr:row>
      <xdr:rowOff>364435</xdr:rowOff>
    </xdr:from>
    <xdr:to>
      <xdr:col>8</xdr:col>
      <xdr:colOff>658532</xdr:colOff>
      <xdr:row>5</xdr:row>
      <xdr:rowOff>1264435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8DFE7EA8-11BE-4EA1-BE33-81C5CF5F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2192" y="1393135"/>
          <a:ext cx="75940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510371</xdr:colOff>
      <xdr:row>5</xdr:row>
      <xdr:rowOff>398375</xdr:rowOff>
    </xdr:from>
    <xdr:to>
      <xdr:col>10</xdr:col>
      <xdr:colOff>637271</xdr:colOff>
      <xdr:row>5</xdr:row>
      <xdr:rowOff>1262375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3E295108-815D-4330-9069-4EE301863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046" y="1427075"/>
          <a:ext cx="126900" cy="86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338921</xdr:colOff>
      <xdr:row>5</xdr:row>
      <xdr:rowOff>84050</xdr:rowOff>
    </xdr:from>
    <xdr:to>
      <xdr:col>12</xdr:col>
      <xdr:colOff>811716</xdr:colOff>
      <xdr:row>5</xdr:row>
      <xdr:rowOff>1560050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31A529EA-2517-4C2E-86D7-80001509A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2671" y="1112750"/>
          <a:ext cx="472795" cy="147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9</xdr:row>
      <xdr:rowOff>371475</xdr:rowOff>
    </xdr:from>
    <xdr:to>
      <xdr:col>2</xdr:col>
      <xdr:colOff>646088</xdr:colOff>
      <xdr:row>9</xdr:row>
      <xdr:rowOff>1271475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A3EA3027-2C42-4C00-8BDC-D10BCC3F4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4057650"/>
          <a:ext cx="160313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9</xdr:row>
      <xdr:rowOff>476252</xdr:rowOff>
    </xdr:from>
    <xdr:to>
      <xdr:col>4</xdr:col>
      <xdr:colOff>753220</xdr:colOff>
      <xdr:row>9</xdr:row>
      <xdr:rowOff>1340252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9626DE59-AB94-42B0-BE17-47D6E66B9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4162427"/>
          <a:ext cx="419845" cy="864000"/>
        </a:xfrm>
        <a:prstGeom prst="rect">
          <a:avLst/>
        </a:prstGeom>
      </xdr:spPr>
    </xdr:pic>
    <xdr:clientData/>
  </xdr:twoCellAnchor>
  <xdr:twoCellAnchor editAs="oneCell">
    <xdr:from>
      <xdr:col>6</xdr:col>
      <xdr:colOff>302685</xdr:colOff>
      <xdr:row>9</xdr:row>
      <xdr:rowOff>378760</xdr:rowOff>
    </xdr:from>
    <xdr:to>
      <xdr:col>6</xdr:col>
      <xdr:colOff>912773</xdr:colOff>
      <xdr:row>9</xdr:row>
      <xdr:rowOff>1422760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A45E2B31-BA16-4E72-ACC6-2C3EAEE7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0210" y="4064935"/>
          <a:ext cx="610088" cy="10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231026</xdr:colOff>
      <xdr:row>9</xdr:row>
      <xdr:rowOff>266700</xdr:rowOff>
    </xdr:from>
    <xdr:to>
      <xdr:col>8</xdr:col>
      <xdr:colOff>992767</xdr:colOff>
      <xdr:row>9</xdr:row>
      <xdr:rowOff>1598700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D83A3025-AF0F-44E4-9766-5F6550C5F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626" y="3952875"/>
          <a:ext cx="761741" cy="133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9</xdr:row>
      <xdr:rowOff>523875</xdr:rowOff>
    </xdr:from>
    <xdr:to>
      <xdr:col>10</xdr:col>
      <xdr:colOff>720450</xdr:colOff>
      <xdr:row>9</xdr:row>
      <xdr:rowOff>1243875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6DD82836-E5AC-412D-9D48-C8037250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4210050"/>
          <a:ext cx="263250" cy="72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428042</xdr:colOff>
      <xdr:row>9</xdr:row>
      <xdr:rowOff>598955</xdr:rowOff>
    </xdr:from>
    <xdr:to>
      <xdr:col>12</xdr:col>
      <xdr:colOff>774205</xdr:colOff>
      <xdr:row>9</xdr:row>
      <xdr:rowOff>1210955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8EF8AE5C-21B8-4DE6-9136-CEBF90789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1792" y="4285130"/>
          <a:ext cx="346163" cy="61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228365</xdr:colOff>
      <xdr:row>13</xdr:row>
      <xdr:rowOff>28575</xdr:rowOff>
    </xdr:from>
    <xdr:to>
      <xdr:col>8</xdr:col>
      <xdr:colOff>1025477</xdr:colOff>
      <xdr:row>13</xdr:row>
      <xdr:rowOff>1350970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687FC322-059E-4858-B67F-CC2058357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040" y="6610350"/>
          <a:ext cx="797112" cy="1322395"/>
        </a:xfrm>
        <a:prstGeom prst="rect">
          <a:avLst/>
        </a:prstGeom>
      </xdr:spPr>
    </xdr:pic>
    <xdr:clientData/>
  </xdr:twoCellAnchor>
  <xdr:oneCellAnchor>
    <xdr:from>
      <xdr:col>2</xdr:col>
      <xdr:colOff>171450</xdr:colOff>
      <xdr:row>13</xdr:row>
      <xdr:rowOff>152400</xdr:rowOff>
    </xdr:from>
    <xdr:ext cx="807334" cy="468000"/>
    <xdr:pic>
      <xdr:nvPicPr>
        <xdr:cNvPr id="36" name="Imagem 35">
          <a:extLst>
            <a:ext uri="{FF2B5EF4-FFF2-40B4-BE49-F238E27FC236}">
              <a16:creationId xmlns:a16="http://schemas.microsoft.com/office/drawing/2014/main" id="{BDD08532-0744-45AF-8A8D-4968CF87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296" y="6739304"/>
          <a:ext cx="807334" cy="468000"/>
        </a:xfrm>
        <a:prstGeom prst="rect">
          <a:avLst/>
        </a:prstGeom>
      </xdr:spPr>
    </xdr:pic>
    <xdr:clientData/>
  </xdr:oneCellAnchor>
  <xdr:oneCellAnchor>
    <xdr:from>
      <xdr:col>2</xdr:col>
      <xdr:colOff>210069</xdr:colOff>
      <xdr:row>13</xdr:row>
      <xdr:rowOff>842736</xdr:rowOff>
    </xdr:from>
    <xdr:ext cx="720000" cy="342000"/>
    <xdr:pic>
      <xdr:nvPicPr>
        <xdr:cNvPr id="37" name="Imagem 36">
          <a:extLst>
            <a:ext uri="{FF2B5EF4-FFF2-40B4-BE49-F238E27FC236}">
              <a16:creationId xmlns:a16="http://schemas.microsoft.com/office/drawing/2014/main" id="{85D49179-E643-46F3-BB9D-1F0B48F5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-5400000">
          <a:off x="2098915" y="7240640"/>
          <a:ext cx="342000" cy="720000"/>
        </a:xfrm>
        <a:prstGeom prst="rect">
          <a:avLst/>
        </a:prstGeom>
      </xdr:spPr>
    </xdr:pic>
    <xdr:clientData/>
  </xdr:oneCellAnchor>
  <xdr:oneCellAnchor>
    <xdr:from>
      <xdr:col>4</xdr:col>
      <xdr:colOff>180975</xdr:colOff>
      <xdr:row>13</xdr:row>
      <xdr:rowOff>62193</xdr:rowOff>
    </xdr:from>
    <xdr:ext cx="348482" cy="1250395"/>
    <xdr:pic>
      <xdr:nvPicPr>
        <xdr:cNvPr id="38" name="Imagem 37">
          <a:extLst>
            <a:ext uri="{FF2B5EF4-FFF2-40B4-BE49-F238E27FC236}">
              <a16:creationId xmlns:a16="http://schemas.microsoft.com/office/drawing/2014/main" id="{B59F4D24-5A0B-4256-A928-00FC0F30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3629" y="6649097"/>
          <a:ext cx="348482" cy="1250395"/>
        </a:xfrm>
        <a:prstGeom prst="rect">
          <a:avLst/>
        </a:prstGeom>
      </xdr:spPr>
    </xdr:pic>
    <xdr:clientData/>
  </xdr:oneCellAnchor>
  <xdr:oneCellAnchor>
    <xdr:from>
      <xdr:col>4</xdr:col>
      <xdr:colOff>662876</xdr:colOff>
      <xdr:row>13</xdr:row>
      <xdr:rowOff>383806</xdr:rowOff>
    </xdr:from>
    <xdr:ext cx="343233" cy="648961"/>
    <xdr:pic>
      <xdr:nvPicPr>
        <xdr:cNvPr id="39" name="Imagem 38">
          <a:extLst>
            <a:ext uri="{FF2B5EF4-FFF2-40B4-BE49-F238E27FC236}">
              <a16:creationId xmlns:a16="http://schemas.microsoft.com/office/drawing/2014/main" id="{52AE6C07-2ACE-41B5-A3F1-C3AFBE83F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30" y="6970710"/>
          <a:ext cx="343233" cy="648961"/>
        </a:xfrm>
        <a:prstGeom prst="rect">
          <a:avLst/>
        </a:prstGeom>
      </xdr:spPr>
    </xdr:pic>
    <xdr:clientData/>
  </xdr:oneCellAnchor>
  <xdr:oneCellAnchor>
    <xdr:from>
      <xdr:col>6</xdr:col>
      <xdr:colOff>30902</xdr:colOff>
      <xdr:row>13</xdr:row>
      <xdr:rowOff>263901</xdr:rowOff>
    </xdr:from>
    <xdr:ext cx="541413" cy="890395"/>
    <xdr:pic>
      <xdr:nvPicPr>
        <xdr:cNvPr id="55" name="Imagem 54">
          <a:extLst>
            <a:ext uri="{FF2B5EF4-FFF2-40B4-BE49-F238E27FC236}">
              <a16:creationId xmlns:a16="http://schemas.microsoft.com/office/drawing/2014/main" id="{190F9DD6-6552-48F4-AC96-1E01A6104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6364" y="6850805"/>
          <a:ext cx="541413" cy="890395"/>
        </a:xfrm>
        <a:prstGeom prst="rect">
          <a:avLst/>
        </a:prstGeom>
      </xdr:spPr>
    </xdr:pic>
    <xdr:clientData/>
  </xdr:oneCellAnchor>
  <xdr:oneCellAnchor>
    <xdr:from>
      <xdr:col>6</xdr:col>
      <xdr:colOff>703302</xdr:colOff>
      <xdr:row>13</xdr:row>
      <xdr:rowOff>342343</xdr:rowOff>
    </xdr:from>
    <xdr:ext cx="450065" cy="746395"/>
    <xdr:pic>
      <xdr:nvPicPr>
        <xdr:cNvPr id="56" name="Imagem 55">
          <a:extLst>
            <a:ext uri="{FF2B5EF4-FFF2-40B4-BE49-F238E27FC236}">
              <a16:creationId xmlns:a16="http://schemas.microsoft.com/office/drawing/2014/main" id="{C5D9E889-04FC-467D-9B7F-427DA1638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764" y="6929247"/>
          <a:ext cx="450065" cy="746395"/>
        </a:xfrm>
        <a:prstGeom prst="rect">
          <a:avLst/>
        </a:prstGeom>
      </xdr:spPr>
    </xdr:pic>
    <xdr:clientData/>
  </xdr:oneCellAnchor>
  <xdr:twoCellAnchor editAs="oneCell">
    <xdr:from>
      <xdr:col>10</xdr:col>
      <xdr:colOff>703077</xdr:colOff>
      <xdr:row>13</xdr:row>
      <xdr:rowOff>97163</xdr:rowOff>
    </xdr:from>
    <xdr:to>
      <xdr:col>12</xdr:col>
      <xdr:colOff>434613</xdr:colOff>
      <xdr:row>13</xdr:row>
      <xdr:rowOff>1385896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188ADBFB-FE7C-433B-923E-21023EA3D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773" y="6706685"/>
          <a:ext cx="1089883" cy="12887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3EB3D-A11E-496A-B730-A9F4F61D8CEE}">
  <sheetPr>
    <pageSetUpPr fitToPage="1"/>
  </sheetPr>
  <dimension ref="A1:AK545"/>
  <sheetViews>
    <sheetView tabSelected="1" zoomScaleNormal="100" workbookViewId="0">
      <selection activeCell="C3" sqref="C3"/>
    </sheetView>
  </sheetViews>
  <sheetFormatPr defaultRowHeight="15" x14ac:dyDescent="0.25"/>
  <cols>
    <col min="1" max="1" width="5" style="382" bestFit="1" customWidth="1"/>
    <col min="2" max="2" width="53.7109375" style="362" customWidth="1"/>
    <col min="3" max="3" width="17.85546875" style="362" customWidth="1"/>
    <col min="4" max="4" width="27.5703125" style="362" bestFit="1" customWidth="1"/>
    <col min="5" max="5" width="9.140625" style="362"/>
    <col min="6" max="6" width="19.85546875" style="362" bestFit="1" customWidth="1"/>
    <col min="7" max="26" width="9.140625" style="362" customWidth="1"/>
    <col min="27" max="28" width="19.140625" style="362" customWidth="1"/>
    <col min="29" max="29" width="27.5703125" style="362" customWidth="1"/>
    <col min="30" max="30" width="17.42578125" style="362" bestFit="1" customWidth="1"/>
    <col min="31" max="31" width="14.28515625" style="362" customWidth="1"/>
    <col min="32" max="32" width="22.140625" style="362" customWidth="1"/>
    <col min="33" max="33" width="21.42578125" style="362" customWidth="1"/>
    <col min="34" max="34" width="30.140625" style="362" bestFit="1" customWidth="1"/>
    <col min="35" max="35" width="17.140625" style="362" bestFit="1" customWidth="1"/>
    <col min="36" max="52" width="9.140625" style="362" customWidth="1"/>
    <col min="53" max="16384" width="9.140625" style="362"/>
  </cols>
  <sheetData>
    <row r="1" spans="1:37" ht="15.75" x14ac:dyDescent="0.25">
      <c r="A1" s="460" t="s">
        <v>176</v>
      </c>
      <c r="B1" s="460"/>
      <c r="C1" s="460"/>
      <c r="D1" s="460"/>
      <c r="E1" s="460"/>
      <c r="F1" s="460"/>
    </row>
    <row r="2" spans="1:37" ht="15.75" thickBot="1" x14ac:dyDescent="0.3">
      <c r="A2" s="360"/>
      <c r="B2" s="361"/>
      <c r="C2" s="361"/>
      <c r="D2" s="361"/>
      <c r="AA2" s="362" t="s">
        <v>2</v>
      </c>
      <c r="AB2" s="362" t="s">
        <v>138</v>
      </c>
      <c r="AC2" s="362" t="s">
        <v>102</v>
      </c>
      <c r="AD2" s="362" t="s">
        <v>139</v>
      </c>
      <c r="AE2" s="362" t="s">
        <v>142</v>
      </c>
      <c r="AF2" s="362" t="s">
        <v>143</v>
      </c>
      <c r="AG2" s="362" t="s">
        <v>151</v>
      </c>
      <c r="AH2" s="362" t="s">
        <v>192</v>
      </c>
      <c r="AI2" s="362" t="s">
        <v>193</v>
      </c>
      <c r="AJ2" s="362" t="s">
        <v>194</v>
      </c>
      <c r="AK2" s="362" t="s">
        <v>197</v>
      </c>
    </row>
    <row r="3" spans="1:37" x14ac:dyDescent="0.25">
      <c r="A3" s="360"/>
      <c r="B3" s="363" t="s">
        <v>103</v>
      </c>
      <c r="C3" s="364"/>
      <c r="D3" s="361"/>
      <c r="E3" s="362" t="str">
        <f>IF(ISBLANK(C32),"",IF(C32="Simples",$AF$3:$AF$17,IF(C32="Completa",$AF$3:$AF$126,"")))</f>
        <v/>
      </c>
      <c r="AA3" s="362" t="s">
        <v>7</v>
      </c>
      <c r="AB3" s="362">
        <f t="shared" ref="AB3:AB27" si="0">COUNTIFS($B$46:$B$545,"*",$C$46:$C$545,AA3,$D$46:$D$545,"*")</f>
        <v>0</v>
      </c>
      <c r="AC3" s="362" t="s">
        <v>130</v>
      </c>
      <c r="AD3" s="362">
        <f>COUNTIFS($B$46:$B$545,"*",$C$46:$C$545,"*",$D$46:$D$545,AC3)</f>
        <v>0</v>
      </c>
      <c r="AE3" s="362" t="s">
        <v>136</v>
      </c>
      <c r="AF3" s="362">
        <v>4</v>
      </c>
      <c r="AG3" s="377" t="s">
        <v>152</v>
      </c>
      <c r="AH3" s="362" t="s">
        <v>109</v>
      </c>
      <c r="AI3" s="362">
        <f>COUNTIFS('Quantidade de Organistas'!$B$32:'Quantidade de Organistas'!$B$131,"*",'Quantidade de Organistas'!$C$32:'Quantidade de Organistas'!$C$131,#REF!)</f>
        <v>0</v>
      </c>
      <c r="AJ3" s="362" t="s">
        <v>195</v>
      </c>
      <c r="AK3" s="362">
        <v>1</v>
      </c>
    </row>
    <row r="4" spans="1:37" x14ac:dyDescent="0.25">
      <c r="A4" s="360"/>
      <c r="B4" s="363" t="s">
        <v>140</v>
      </c>
      <c r="C4" s="365"/>
      <c r="D4" s="408" t="str">
        <f>IF(AND(C4=AE3,C5&gt;64),"Quantidade Desejada de Músicos deve ser menor/igual 64","")</f>
        <v/>
      </c>
      <c r="AA4" s="362" t="s">
        <v>12</v>
      </c>
      <c r="AB4" s="362">
        <f t="shared" si="0"/>
        <v>0</v>
      </c>
      <c r="AC4" s="362" t="s">
        <v>108</v>
      </c>
      <c r="AD4" s="362">
        <f>COUNTIFS($B$46:$B$545,"*",$C$46:$C$545,"*",$D$46:$D$545,AC4)</f>
        <v>0</v>
      </c>
      <c r="AE4" s="362" t="s">
        <v>137</v>
      </c>
      <c r="AF4" s="362">
        <f>AF3+4</f>
        <v>8</v>
      </c>
      <c r="AG4" s="362" t="s">
        <v>173</v>
      </c>
      <c r="AH4" s="362" t="s">
        <v>110</v>
      </c>
      <c r="AI4" s="362">
        <f>COUNTIFS('Quantidade de Organistas'!$B$32:'Quantidade de Organistas'!$B$131,"*",'Quantidade de Organistas'!$C$32:'Quantidade de Organistas'!$C$131,AH3)</f>
        <v>0</v>
      </c>
      <c r="AJ4" s="362" t="s">
        <v>196</v>
      </c>
      <c r="AK4" s="362">
        <v>2</v>
      </c>
    </row>
    <row r="5" spans="1:37" ht="15.75" customHeight="1" thickBot="1" x14ac:dyDescent="0.3">
      <c r="A5" s="360"/>
      <c r="B5" s="363" t="s">
        <v>141</v>
      </c>
      <c r="C5" s="366"/>
      <c r="D5" s="361"/>
      <c r="AA5" s="362" t="s">
        <v>14</v>
      </c>
      <c r="AB5" s="362">
        <f t="shared" si="0"/>
        <v>0</v>
      </c>
      <c r="AC5" s="362" t="s">
        <v>109</v>
      </c>
      <c r="AD5" s="362">
        <f>COUNTIFS($B$46:$B$545,"*",$C$46:$C$545,"*",$D$46:$D$545,AC5)</f>
        <v>0</v>
      </c>
      <c r="AF5" s="362">
        <f t="shared" ref="AF5:AF68" si="1">AF4+4</f>
        <v>12</v>
      </c>
      <c r="AG5" s="362" t="s">
        <v>174</v>
      </c>
      <c r="AH5" s="362" t="s">
        <v>198</v>
      </c>
      <c r="AI5" s="362">
        <f>COUNTIFS('Quantidade de Organistas'!$B$32:'Quantidade de Organistas'!$B$131,"*",'Quantidade de Organistas'!$C$32:'Quantidade de Organistas'!$C$131,#REF!)</f>
        <v>0</v>
      </c>
      <c r="AK5" s="362">
        <v>3</v>
      </c>
    </row>
    <row r="6" spans="1:37" x14ac:dyDescent="0.25">
      <c r="A6" s="360"/>
      <c r="B6" s="363"/>
      <c r="C6" s="367"/>
      <c r="D6" s="361"/>
      <c r="AA6" s="362" t="s">
        <v>17</v>
      </c>
      <c r="AB6" s="362">
        <f t="shared" si="0"/>
        <v>0</v>
      </c>
      <c r="AC6" s="362" t="s">
        <v>110</v>
      </c>
      <c r="AD6" s="362">
        <f>COUNTIFS($B$46:$B$545,"*",$C$46:$C$545,"*",$D$46:$D$545,AC6)</f>
        <v>0</v>
      </c>
      <c r="AF6" s="362">
        <f t="shared" si="1"/>
        <v>16</v>
      </c>
      <c r="AG6" s="362" t="s">
        <v>153</v>
      </c>
      <c r="AI6" s="362">
        <f>COUNTIFS('Quantidade de Organistas'!$B$32:'Quantidade de Organistas'!$B$131,"*",'Quantidade de Organistas'!$C$32:'Quantidade de Organistas'!$C$131,AH4)</f>
        <v>0</v>
      </c>
      <c r="AK6" s="362">
        <v>4</v>
      </c>
    </row>
    <row r="7" spans="1:37" ht="15.75" x14ac:dyDescent="0.25">
      <c r="A7" s="460" t="s">
        <v>177</v>
      </c>
      <c r="B7" s="460"/>
      <c r="C7" s="460"/>
      <c r="D7" s="460"/>
      <c r="E7" s="460"/>
      <c r="F7" s="460"/>
      <c r="AA7" s="362" t="s">
        <v>19</v>
      </c>
      <c r="AB7" s="362">
        <f t="shared" si="0"/>
        <v>0</v>
      </c>
      <c r="AC7" s="362" t="s">
        <v>111</v>
      </c>
      <c r="AD7" s="362">
        <f>COUNTIFS($B$46:$B$545,"*",$C$46:$C$545,"*",$D$46:$D$545,AC7)</f>
        <v>0</v>
      </c>
      <c r="AF7" s="362">
        <f t="shared" si="1"/>
        <v>20</v>
      </c>
      <c r="AG7" s="362" t="s">
        <v>169</v>
      </c>
      <c r="AI7" s="362">
        <f>COUNTIFS('Quantidade de Organistas'!$B$32:'Quantidade de Organistas'!$B$131,"*",'Quantidade de Organistas'!$C$32:'Quantidade de Organistas'!$C$131,AH5)</f>
        <v>0</v>
      </c>
      <c r="AK7" s="362">
        <v>5</v>
      </c>
    </row>
    <row r="8" spans="1:37" x14ac:dyDescent="0.25">
      <c r="A8" s="360"/>
      <c r="B8" s="363"/>
      <c r="C8" s="367"/>
      <c r="D8" s="361"/>
      <c r="AA8" s="362" t="s">
        <v>121</v>
      </c>
      <c r="AB8" s="362">
        <f t="shared" si="0"/>
        <v>0</v>
      </c>
      <c r="AF8" s="362">
        <f t="shared" si="1"/>
        <v>24</v>
      </c>
      <c r="AG8" s="362" t="s">
        <v>101</v>
      </c>
      <c r="AK8" s="362">
        <v>6</v>
      </c>
    </row>
    <row r="9" spans="1:37" x14ac:dyDescent="0.25">
      <c r="A9" s="360"/>
      <c r="B9" s="363" t="s">
        <v>104</v>
      </c>
      <c r="C9" s="367">
        <f>SUM(AB3:AB26)</f>
        <v>0</v>
      </c>
      <c r="D9" s="361"/>
      <c r="AA9" s="362" t="s">
        <v>22</v>
      </c>
      <c r="AB9" s="362">
        <f t="shared" si="0"/>
        <v>0</v>
      </c>
      <c r="AF9" s="362">
        <f t="shared" si="1"/>
        <v>28</v>
      </c>
      <c r="AG9" s="362" t="s">
        <v>100</v>
      </c>
      <c r="AK9" s="362">
        <v>7</v>
      </c>
    </row>
    <row r="10" spans="1:37" x14ac:dyDescent="0.25">
      <c r="A10" s="360"/>
      <c r="B10" s="387" t="s">
        <v>105</v>
      </c>
      <c r="C10" s="388">
        <f>COUNTIF(C46:C545,AA27)</f>
        <v>0</v>
      </c>
      <c r="D10" s="361"/>
      <c r="AA10" s="362" t="s">
        <v>25</v>
      </c>
      <c r="AB10" s="362">
        <f t="shared" si="0"/>
        <v>0</v>
      </c>
      <c r="AF10" s="362">
        <f t="shared" si="1"/>
        <v>32</v>
      </c>
      <c r="AG10" s="362" t="s">
        <v>118</v>
      </c>
    </row>
    <row r="11" spans="1:37" x14ac:dyDescent="0.25">
      <c r="A11" s="360"/>
      <c r="B11" s="363" t="s">
        <v>158</v>
      </c>
      <c r="C11" s="367">
        <f>SUM(C9:C10)</f>
        <v>0</v>
      </c>
      <c r="D11" s="361"/>
      <c r="AA11" s="362" t="s">
        <v>120</v>
      </c>
      <c r="AB11" s="362">
        <f t="shared" si="0"/>
        <v>0</v>
      </c>
      <c r="AC11" s="362" t="s">
        <v>167</v>
      </c>
      <c r="AD11" s="362" t="s">
        <v>166</v>
      </c>
      <c r="AF11" s="362">
        <f t="shared" si="1"/>
        <v>36</v>
      </c>
    </row>
    <row r="12" spans="1:37" x14ac:dyDescent="0.25">
      <c r="A12" s="360"/>
      <c r="B12" s="363"/>
      <c r="C12" s="367"/>
      <c r="D12" s="361"/>
      <c r="AA12" s="362" t="s">
        <v>122</v>
      </c>
      <c r="AB12" s="362">
        <f t="shared" si="0"/>
        <v>0</v>
      </c>
      <c r="AC12" s="404" t="s">
        <v>47</v>
      </c>
      <c r="AD12" s="362">
        <f>SUM(AB3:AB5)</f>
        <v>0</v>
      </c>
      <c r="AF12" s="362">
        <f t="shared" si="1"/>
        <v>40</v>
      </c>
    </row>
    <row r="13" spans="1:37" x14ac:dyDescent="0.25">
      <c r="A13" s="360"/>
      <c r="B13" s="387" t="s">
        <v>165</v>
      </c>
      <c r="C13" s="388"/>
      <c r="D13" s="361"/>
      <c r="AA13" s="362" t="s">
        <v>123</v>
      </c>
      <c r="AB13" s="362">
        <f t="shared" si="0"/>
        <v>0</v>
      </c>
      <c r="AC13" s="404" t="s">
        <v>162</v>
      </c>
      <c r="AD13" s="362">
        <f>SUM(AB6)</f>
        <v>0</v>
      </c>
      <c r="AF13" s="362">
        <f t="shared" si="1"/>
        <v>44</v>
      </c>
    </row>
    <row r="14" spans="1:37" ht="15" customHeight="1" x14ac:dyDescent="0.25">
      <c r="A14" s="360"/>
      <c r="B14" s="392" t="s">
        <v>47</v>
      </c>
      <c r="C14" s="367">
        <f>AD12</f>
        <v>0</v>
      </c>
      <c r="D14" s="361"/>
      <c r="AA14" s="362" t="s">
        <v>124</v>
      </c>
      <c r="AB14" s="362">
        <f t="shared" si="0"/>
        <v>0</v>
      </c>
      <c r="AC14" s="404" t="s">
        <v>164</v>
      </c>
      <c r="AD14" s="362">
        <f>SUM(AB11:AB17)</f>
        <v>0</v>
      </c>
      <c r="AF14" s="362">
        <f t="shared" si="1"/>
        <v>48</v>
      </c>
    </row>
    <row r="15" spans="1:37" ht="15.75" customHeight="1" x14ac:dyDescent="0.25">
      <c r="A15" s="360"/>
      <c r="B15" s="392" t="s">
        <v>162</v>
      </c>
      <c r="C15" s="367">
        <f>AD13</f>
        <v>0</v>
      </c>
      <c r="AA15" s="362" t="s">
        <v>125</v>
      </c>
      <c r="AB15" s="362">
        <f t="shared" si="0"/>
        <v>0</v>
      </c>
      <c r="AC15" s="404" t="s">
        <v>163</v>
      </c>
      <c r="AD15" s="362">
        <f>SUM(AB7:AB10)</f>
        <v>0</v>
      </c>
      <c r="AF15" s="362">
        <f t="shared" si="1"/>
        <v>52</v>
      </c>
    </row>
    <row r="16" spans="1:37" x14ac:dyDescent="0.25">
      <c r="A16" s="360"/>
      <c r="B16" s="392" t="s">
        <v>164</v>
      </c>
      <c r="C16" s="367">
        <f>AD14</f>
        <v>0</v>
      </c>
      <c r="D16" s="408" t="str">
        <f>IF(AND(C4=AE3,AB12&gt;0),"O clarinete alto é incompatível para a formação simples"," ")</f>
        <v xml:space="preserve"> </v>
      </c>
      <c r="AA16" s="362" t="s">
        <v>126</v>
      </c>
      <c r="AB16" s="362">
        <f t="shared" si="0"/>
        <v>0</v>
      </c>
      <c r="AC16" s="404" t="s">
        <v>49</v>
      </c>
      <c r="AD16" s="362">
        <f>SUM(AB18:AB26)</f>
        <v>0</v>
      </c>
      <c r="AF16" s="362">
        <f t="shared" si="1"/>
        <v>56</v>
      </c>
    </row>
    <row r="17" spans="1:32" x14ac:dyDescent="0.25">
      <c r="A17" s="360"/>
      <c r="B17" s="392" t="s">
        <v>175</v>
      </c>
      <c r="C17" s="367">
        <f>AD15</f>
        <v>0</v>
      </c>
      <c r="D17" s="408" t="str">
        <f>IF(AND(C4=AE3,AD15&gt;0),"As palhetas duplas são incompatíveis para a formação simples"," ")</f>
        <v xml:space="preserve"> </v>
      </c>
      <c r="AA17" s="362" t="s">
        <v>127</v>
      </c>
      <c r="AB17" s="362">
        <f t="shared" si="0"/>
        <v>0</v>
      </c>
      <c r="AF17" s="362">
        <f t="shared" si="1"/>
        <v>60</v>
      </c>
    </row>
    <row r="18" spans="1:32" x14ac:dyDescent="0.25">
      <c r="A18" s="360"/>
      <c r="B18" s="392" t="s">
        <v>49</v>
      </c>
      <c r="C18" s="386">
        <f>AD16</f>
        <v>0</v>
      </c>
      <c r="D18" s="361"/>
      <c r="AA18" s="362" t="s">
        <v>36</v>
      </c>
      <c r="AB18" s="362">
        <f t="shared" si="0"/>
        <v>0</v>
      </c>
      <c r="AF18" s="362">
        <f t="shared" si="1"/>
        <v>64</v>
      </c>
    </row>
    <row r="19" spans="1:32" x14ac:dyDescent="0.25">
      <c r="A19" s="360"/>
      <c r="B19" s="393" t="s">
        <v>168</v>
      </c>
      <c r="C19" s="388">
        <f>AB27</f>
        <v>0</v>
      </c>
      <c r="AA19" s="362" t="s">
        <v>84</v>
      </c>
      <c r="AB19" s="362">
        <f t="shared" si="0"/>
        <v>0</v>
      </c>
      <c r="AF19" s="362">
        <f t="shared" si="1"/>
        <v>68</v>
      </c>
    </row>
    <row r="20" spans="1:32" x14ac:dyDescent="0.25">
      <c r="A20" s="360"/>
      <c r="B20" s="363" t="s">
        <v>171</v>
      </c>
      <c r="C20" s="367">
        <f>SUM(C14:C19)</f>
        <v>0</v>
      </c>
      <c r="D20" s="361"/>
      <c r="AA20" s="362" t="s">
        <v>38</v>
      </c>
      <c r="AB20" s="362">
        <f t="shared" si="0"/>
        <v>0</v>
      </c>
      <c r="AF20" s="362">
        <f t="shared" si="1"/>
        <v>72</v>
      </c>
    </row>
    <row r="21" spans="1:32" x14ac:dyDescent="0.25">
      <c r="A21" s="360"/>
      <c r="B21" s="405"/>
      <c r="C21" s="386"/>
      <c r="D21" s="361"/>
      <c r="AA21" s="362" t="s">
        <v>39</v>
      </c>
      <c r="AB21" s="362">
        <f t="shared" si="0"/>
        <v>0</v>
      </c>
      <c r="AF21" s="362">
        <f t="shared" si="1"/>
        <v>76</v>
      </c>
    </row>
    <row r="22" spans="1:32" x14ac:dyDescent="0.25">
      <c r="A22" s="360"/>
      <c r="B22" s="406" t="s">
        <v>170</v>
      </c>
      <c r="C22" s="388"/>
      <c r="D22" s="361"/>
      <c r="AA22" s="362" t="s">
        <v>41</v>
      </c>
      <c r="AB22" s="362">
        <f t="shared" si="0"/>
        <v>0</v>
      </c>
      <c r="AF22" s="362">
        <f t="shared" si="1"/>
        <v>80</v>
      </c>
    </row>
    <row r="23" spans="1:32" x14ac:dyDescent="0.25">
      <c r="A23" s="360"/>
      <c r="B23" s="392" t="str">
        <f t="shared" ref="B23:C27" si="2">AC3</f>
        <v>GEM com Instrumento</v>
      </c>
      <c r="C23" s="386">
        <f t="shared" si="2"/>
        <v>0</v>
      </c>
      <c r="D23" s="361"/>
      <c r="AA23" s="362" t="s">
        <v>155</v>
      </c>
      <c r="AB23" s="362">
        <f t="shared" si="0"/>
        <v>0</v>
      </c>
      <c r="AF23" s="362">
        <f t="shared" si="1"/>
        <v>84</v>
      </c>
    </row>
    <row r="24" spans="1:32" x14ac:dyDescent="0.25">
      <c r="A24" s="360"/>
      <c r="B24" s="392" t="str">
        <f t="shared" si="2"/>
        <v>Ensaio Local</v>
      </c>
      <c r="C24" s="386">
        <f t="shared" si="2"/>
        <v>0</v>
      </c>
      <c r="D24" s="361"/>
      <c r="AA24" s="362" t="s">
        <v>42</v>
      </c>
      <c r="AB24" s="362">
        <f t="shared" si="0"/>
        <v>0</v>
      </c>
      <c r="AF24" s="362">
        <f t="shared" si="1"/>
        <v>88</v>
      </c>
    </row>
    <row r="25" spans="1:32" x14ac:dyDescent="0.25">
      <c r="A25" s="360"/>
      <c r="B25" s="392" t="str">
        <f t="shared" si="2"/>
        <v>Reunião de Jovens e Menores</v>
      </c>
      <c r="C25" s="386">
        <f t="shared" si="2"/>
        <v>0</v>
      </c>
      <c r="D25" s="361"/>
      <c r="AA25" s="362" t="s">
        <v>156</v>
      </c>
      <c r="AB25" s="362">
        <f t="shared" si="0"/>
        <v>0</v>
      </c>
      <c r="AF25" s="362">
        <f t="shared" si="1"/>
        <v>92</v>
      </c>
    </row>
    <row r="26" spans="1:32" x14ac:dyDescent="0.25">
      <c r="A26" s="360"/>
      <c r="B26" s="392" t="str">
        <f t="shared" si="2"/>
        <v>Culto Oficial</v>
      </c>
      <c r="C26" s="386">
        <f t="shared" si="2"/>
        <v>0</v>
      </c>
      <c r="D26" s="361"/>
      <c r="AA26" s="362" t="s">
        <v>43</v>
      </c>
      <c r="AB26" s="362">
        <f t="shared" si="0"/>
        <v>0</v>
      </c>
      <c r="AF26" s="362">
        <f t="shared" si="1"/>
        <v>96</v>
      </c>
    </row>
    <row r="27" spans="1:32" x14ac:dyDescent="0.25">
      <c r="A27" s="360"/>
      <c r="B27" s="393" t="str">
        <f t="shared" si="2"/>
        <v>Oficializado</v>
      </c>
      <c r="C27" s="388">
        <f t="shared" si="2"/>
        <v>0</v>
      </c>
      <c r="D27" s="361"/>
      <c r="AA27" s="362" t="s">
        <v>129</v>
      </c>
      <c r="AB27" s="362">
        <f t="shared" si="0"/>
        <v>0</v>
      </c>
      <c r="AF27" s="362">
        <f t="shared" si="1"/>
        <v>100</v>
      </c>
    </row>
    <row r="28" spans="1:32" x14ac:dyDescent="0.25">
      <c r="A28" s="360"/>
      <c r="B28" s="363" t="s">
        <v>172</v>
      </c>
      <c r="C28" s="367">
        <f>SUM(C23:C27)</f>
        <v>0</v>
      </c>
      <c r="D28" s="361"/>
      <c r="AA28" s="377"/>
      <c r="AB28" s="377"/>
      <c r="AF28" s="362">
        <f t="shared" si="1"/>
        <v>104</v>
      </c>
    </row>
    <row r="29" spans="1:32" x14ac:dyDescent="0.25">
      <c r="A29" s="360"/>
      <c r="B29" s="363"/>
      <c r="C29" s="367"/>
      <c r="D29" s="361"/>
      <c r="AA29" s="377"/>
      <c r="AB29" s="377"/>
      <c r="AF29" s="362">
        <f t="shared" si="1"/>
        <v>108</v>
      </c>
    </row>
    <row r="30" spans="1:32" ht="15.75" x14ac:dyDescent="0.25">
      <c r="A30" s="460" t="s">
        <v>179</v>
      </c>
      <c r="B30" s="460"/>
      <c r="C30" s="460"/>
      <c r="D30" s="460"/>
      <c r="E30" s="460"/>
      <c r="F30" s="460"/>
      <c r="AA30" s="377"/>
      <c r="AB30" s="377"/>
      <c r="AF30" s="362">
        <f t="shared" si="1"/>
        <v>112</v>
      </c>
    </row>
    <row r="31" spans="1:32" x14ac:dyDescent="0.25">
      <c r="A31" s="362"/>
      <c r="AA31" s="377"/>
      <c r="AB31" s="377"/>
      <c r="AF31" s="362">
        <f t="shared" si="1"/>
        <v>116</v>
      </c>
    </row>
    <row r="32" spans="1:32" x14ac:dyDescent="0.25">
      <c r="A32" s="360"/>
      <c r="B32" s="363" t="s">
        <v>149</v>
      </c>
      <c r="C32" s="367">
        <f>COUNTIF(F46:F545,AG10)</f>
        <v>0</v>
      </c>
      <c r="D32" s="361"/>
      <c r="AA32" s="377"/>
      <c r="AB32" s="377"/>
      <c r="AF32" s="362">
        <f t="shared" si="1"/>
        <v>120</v>
      </c>
    </row>
    <row r="33" spans="1:32" x14ac:dyDescent="0.25">
      <c r="A33" s="360"/>
      <c r="B33" s="389" t="s">
        <v>150</v>
      </c>
      <c r="C33" s="385">
        <f>SUM(C34:C39)</f>
        <v>0</v>
      </c>
      <c r="D33" s="361"/>
      <c r="AA33" s="377"/>
      <c r="AB33" s="377"/>
      <c r="AF33" s="362">
        <f t="shared" si="1"/>
        <v>124</v>
      </c>
    </row>
    <row r="34" spans="1:32" x14ac:dyDescent="0.25">
      <c r="A34" s="360"/>
      <c r="B34" s="390" t="str">
        <f>CONCATENATE("Falta ",AG9)</f>
        <v>Falta Nome</v>
      </c>
      <c r="C34" s="386">
        <f>COUNTIF(F46:F545,AG9)</f>
        <v>0</v>
      </c>
      <c r="D34" s="361"/>
      <c r="AA34" s="377"/>
      <c r="AB34" s="377"/>
      <c r="AF34" s="362">
        <f t="shared" si="1"/>
        <v>128</v>
      </c>
    </row>
    <row r="35" spans="1:32" x14ac:dyDescent="0.25">
      <c r="A35" s="360"/>
      <c r="B35" s="390" t="str">
        <f>CONCATENATE("Falta ",AG8)</f>
        <v>Falta Instrumento</v>
      </c>
      <c r="C35" s="386">
        <f>COUNTIF(F46:F545,AG8)</f>
        <v>0</v>
      </c>
      <c r="D35" s="361"/>
      <c r="AF35" s="362">
        <f t="shared" si="1"/>
        <v>132</v>
      </c>
    </row>
    <row r="36" spans="1:32" x14ac:dyDescent="0.25">
      <c r="A36" s="360"/>
      <c r="B36" s="390" t="str">
        <f>CONCATENATE("Falta ",AG7)</f>
        <v>Falta Fase</v>
      </c>
      <c r="C36" s="386">
        <f>COUNTIF(F46:F545,AG7)</f>
        <v>0</v>
      </c>
      <c r="D36" s="361"/>
      <c r="AF36" s="362">
        <f t="shared" si="1"/>
        <v>136</v>
      </c>
    </row>
    <row r="37" spans="1:32" x14ac:dyDescent="0.25">
      <c r="A37" s="360"/>
      <c r="B37" s="390" t="str">
        <f>CONCATENATE("Falta ",AG6)</f>
        <v>Falta Nome/Instrumento</v>
      </c>
      <c r="C37" s="386">
        <f>COUNTIF(F46:F545,AG6)</f>
        <v>0</v>
      </c>
      <c r="D37" s="361"/>
      <c r="AF37" s="362">
        <f t="shared" si="1"/>
        <v>140</v>
      </c>
    </row>
    <row r="38" spans="1:32" x14ac:dyDescent="0.25">
      <c r="A38" s="360"/>
      <c r="B38" s="390" t="str">
        <f>CONCATENATE("Falta ",AG5)</f>
        <v>Falta Nome/Fase</v>
      </c>
      <c r="C38" s="386">
        <f>COUNTIF(F46:F545,AG5)</f>
        <v>0</v>
      </c>
      <c r="D38" s="361"/>
      <c r="AF38" s="362">
        <f t="shared" si="1"/>
        <v>144</v>
      </c>
    </row>
    <row r="39" spans="1:32" x14ac:dyDescent="0.25">
      <c r="A39" s="360"/>
      <c r="B39" s="391" t="str">
        <f>CONCATENATE("Falta ",AG4)</f>
        <v>Falta Instrumento/Fase</v>
      </c>
      <c r="C39" s="388">
        <f>COUNTIF(F46:F545,AG4)</f>
        <v>0</v>
      </c>
      <c r="D39" s="361"/>
      <c r="AF39" s="362">
        <f t="shared" si="1"/>
        <v>148</v>
      </c>
    </row>
    <row r="40" spans="1:32" x14ac:dyDescent="0.25">
      <c r="A40" s="360"/>
      <c r="B40" s="363" t="s">
        <v>157</v>
      </c>
      <c r="C40" s="386">
        <f>SUM(C32:C33)</f>
        <v>0</v>
      </c>
      <c r="D40" s="361"/>
      <c r="AF40" s="362">
        <f t="shared" si="1"/>
        <v>152</v>
      </c>
    </row>
    <row r="41" spans="1:32" x14ac:dyDescent="0.25">
      <c r="A41" s="360"/>
      <c r="B41" s="390"/>
      <c r="C41" s="386"/>
      <c r="D41" s="361"/>
      <c r="AF41" s="362">
        <f t="shared" si="1"/>
        <v>156</v>
      </c>
    </row>
    <row r="42" spans="1:32" x14ac:dyDescent="0.25">
      <c r="A42" s="360"/>
      <c r="B42" s="390"/>
      <c r="C42" s="386"/>
      <c r="D42" s="361"/>
      <c r="AF42" s="362">
        <f t="shared" si="1"/>
        <v>160</v>
      </c>
    </row>
    <row r="43" spans="1:32" ht="15.75" x14ac:dyDescent="0.25">
      <c r="A43" s="460" t="s">
        <v>178</v>
      </c>
      <c r="B43" s="460"/>
      <c r="C43" s="460"/>
      <c r="D43" s="460"/>
      <c r="E43" s="460"/>
      <c r="F43" s="460"/>
      <c r="AF43" s="362">
        <f t="shared" si="1"/>
        <v>164</v>
      </c>
    </row>
    <row r="44" spans="1:32" ht="15.75" thickBot="1" x14ac:dyDescent="0.3">
      <c r="A44" s="360"/>
      <c r="B44" s="361"/>
      <c r="C44" s="361"/>
      <c r="D44" s="361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AF44" s="362">
        <f t="shared" si="1"/>
        <v>168</v>
      </c>
    </row>
    <row r="45" spans="1:32" ht="15.75" thickBot="1" x14ac:dyDescent="0.3">
      <c r="A45" s="384" t="s">
        <v>99</v>
      </c>
      <c r="B45" s="384" t="s">
        <v>100</v>
      </c>
      <c r="C45" s="384" t="s">
        <v>101</v>
      </c>
      <c r="D45" s="384" t="s">
        <v>169</v>
      </c>
      <c r="F45" s="384" t="s">
        <v>148</v>
      </c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AF45" s="362">
        <f t="shared" si="1"/>
        <v>172</v>
      </c>
    </row>
    <row r="46" spans="1:32" x14ac:dyDescent="0.25">
      <c r="A46" s="368">
        <v>1</v>
      </c>
      <c r="B46" s="369"/>
      <c r="C46" s="370"/>
      <c r="D46" s="371"/>
      <c r="F46" s="372" t="str">
        <f t="shared" ref="F46:F77" si="3">IF(AND(B46="",C46="",D46=""),$AG$3,IF(AND(C46="",D46=""),$AG$4,IF(AND(B46="",D46=""),$AG$5,IF(AND(B46="",C46=""),$AG$6,IF(D46="",$AG$7,IF(C46="",$AG$8,IF(B46="",$AG$9,$AG$10)))))))</f>
        <v>--</v>
      </c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  <c r="W46" s="407"/>
      <c r="X46" s="407"/>
      <c r="Y46" s="407"/>
      <c r="AF46" s="362">
        <f t="shared" si="1"/>
        <v>176</v>
      </c>
    </row>
    <row r="47" spans="1:32" x14ac:dyDescent="0.25">
      <c r="A47" s="373">
        <v>2</v>
      </c>
      <c r="B47" s="374"/>
      <c r="C47" s="375"/>
      <c r="D47" s="376"/>
      <c r="F47" s="372" t="str">
        <f t="shared" si="3"/>
        <v>--</v>
      </c>
      <c r="G47" s="407"/>
      <c r="H47" s="407"/>
      <c r="I47" s="407"/>
      <c r="J47" s="407"/>
      <c r="K47" s="407"/>
      <c r="L47" s="407"/>
      <c r="M47" s="407"/>
      <c r="N47" s="407"/>
      <c r="O47" s="407"/>
      <c r="P47" s="407"/>
      <c r="Q47" s="407"/>
      <c r="R47" s="407"/>
      <c r="S47" s="407"/>
      <c r="T47" s="407"/>
      <c r="U47" s="407"/>
      <c r="V47" s="407"/>
      <c r="W47" s="407"/>
      <c r="X47" s="407"/>
      <c r="Y47" s="407"/>
      <c r="AF47" s="362">
        <f t="shared" si="1"/>
        <v>180</v>
      </c>
    </row>
    <row r="48" spans="1:32" x14ac:dyDescent="0.25">
      <c r="A48" s="373">
        <v>3</v>
      </c>
      <c r="B48" s="374"/>
      <c r="C48" s="375"/>
      <c r="D48" s="459"/>
      <c r="F48" s="372" t="str">
        <f t="shared" si="3"/>
        <v>--</v>
      </c>
      <c r="G48" s="407"/>
      <c r="H48" s="407"/>
      <c r="I48" s="407"/>
      <c r="J48" s="407"/>
      <c r="K48" s="407"/>
      <c r="L48" s="407"/>
      <c r="M48" s="407"/>
      <c r="N48" s="407"/>
      <c r="O48" s="407"/>
      <c r="P48" s="407"/>
      <c r="Q48" s="407"/>
      <c r="R48" s="407"/>
      <c r="S48" s="407"/>
      <c r="T48" s="407"/>
      <c r="U48" s="407"/>
      <c r="V48" s="407"/>
      <c r="W48" s="407"/>
      <c r="X48" s="407"/>
      <c r="Y48" s="407"/>
      <c r="AF48" s="362">
        <f t="shared" si="1"/>
        <v>184</v>
      </c>
    </row>
    <row r="49" spans="1:32" x14ac:dyDescent="0.25">
      <c r="A49" s="373">
        <v>4</v>
      </c>
      <c r="B49" s="374"/>
      <c r="C49" s="375"/>
      <c r="D49" s="459"/>
      <c r="F49" s="372" t="str">
        <f t="shared" si="3"/>
        <v>--</v>
      </c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  <c r="U49" s="407"/>
      <c r="V49" s="407"/>
      <c r="W49" s="407"/>
      <c r="X49" s="407"/>
      <c r="Y49" s="407"/>
      <c r="AF49" s="362">
        <f t="shared" si="1"/>
        <v>188</v>
      </c>
    </row>
    <row r="50" spans="1:32" x14ac:dyDescent="0.25">
      <c r="A50" s="373">
        <v>5</v>
      </c>
      <c r="B50" s="374"/>
      <c r="C50" s="375"/>
      <c r="D50" s="459"/>
      <c r="F50" s="372" t="str">
        <f t="shared" si="3"/>
        <v>--</v>
      </c>
      <c r="G50" s="407"/>
      <c r="H50" s="407"/>
      <c r="I50" s="407"/>
      <c r="J50" s="407"/>
      <c r="K50" s="407"/>
      <c r="L50" s="407"/>
      <c r="M50" s="407"/>
      <c r="N50" s="407"/>
      <c r="O50" s="407"/>
      <c r="P50" s="407"/>
      <c r="Q50" s="407"/>
      <c r="R50" s="407"/>
      <c r="S50" s="407"/>
      <c r="T50" s="407"/>
      <c r="U50" s="407"/>
      <c r="V50" s="407"/>
      <c r="W50" s="407"/>
      <c r="X50" s="407"/>
      <c r="Y50" s="407"/>
      <c r="AF50" s="362">
        <f t="shared" si="1"/>
        <v>192</v>
      </c>
    </row>
    <row r="51" spans="1:32" x14ac:dyDescent="0.25">
      <c r="A51" s="373">
        <v>6</v>
      </c>
      <c r="B51" s="374"/>
      <c r="C51" s="375"/>
      <c r="D51" s="459"/>
      <c r="F51" s="372" t="str">
        <f t="shared" si="3"/>
        <v>--</v>
      </c>
      <c r="G51" s="407"/>
      <c r="H51" s="407"/>
      <c r="I51" s="407"/>
      <c r="J51" s="407"/>
      <c r="K51" s="407"/>
      <c r="L51" s="407"/>
      <c r="M51" s="407"/>
      <c r="N51" s="407"/>
      <c r="O51" s="407"/>
      <c r="P51" s="407"/>
      <c r="Q51" s="407"/>
      <c r="R51" s="407"/>
      <c r="S51" s="407"/>
      <c r="T51" s="407"/>
      <c r="U51" s="407"/>
      <c r="V51" s="407"/>
      <c r="W51" s="407"/>
      <c r="X51" s="407"/>
      <c r="Y51" s="407"/>
      <c r="AF51" s="362">
        <f t="shared" si="1"/>
        <v>196</v>
      </c>
    </row>
    <row r="52" spans="1:32" x14ac:dyDescent="0.25">
      <c r="A52" s="373">
        <v>7</v>
      </c>
      <c r="B52" s="374"/>
      <c r="C52" s="375"/>
      <c r="D52" s="459"/>
      <c r="F52" s="372" t="str">
        <f t="shared" si="3"/>
        <v>--</v>
      </c>
      <c r="G52" s="407"/>
      <c r="H52" s="407"/>
      <c r="I52" s="407"/>
      <c r="J52" s="407"/>
      <c r="K52" s="407"/>
      <c r="L52" s="407"/>
      <c r="M52" s="407"/>
      <c r="N52" s="407"/>
      <c r="O52" s="407"/>
      <c r="P52" s="407"/>
      <c r="Q52" s="407"/>
      <c r="R52" s="407"/>
      <c r="S52" s="407"/>
      <c r="T52" s="407"/>
      <c r="U52" s="407"/>
      <c r="V52" s="407"/>
      <c r="W52" s="407"/>
      <c r="X52" s="407"/>
      <c r="Y52" s="407"/>
      <c r="AF52" s="362">
        <f t="shared" si="1"/>
        <v>200</v>
      </c>
    </row>
    <row r="53" spans="1:32" x14ac:dyDescent="0.25">
      <c r="A53" s="373">
        <v>8</v>
      </c>
      <c r="B53" s="374"/>
      <c r="C53" s="375"/>
      <c r="D53" s="459"/>
      <c r="F53" s="372" t="str">
        <f t="shared" si="3"/>
        <v>--</v>
      </c>
      <c r="G53" s="407"/>
      <c r="H53" s="407"/>
      <c r="I53" s="407"/>
      <c r="J53" s="407"/>
      <c r="K53" s="407"/>
      <c r="L53" s="407"/>
      <c r="M53" s="407"/>
      <c r="N53" s="407"/>
      <c r="O53" s="407"/>
      <c r="P53" s="407"/>
      <c r="Q53" s="407"/>
      <c r="R53" s="407"/>
      <c r="S53" s="407"/>
      <c r="T53" s="407"/>
      <c r="U53" s="407"/>
      <c r="V53" s="407"/>
      <c r="W53" s="407"/>
      <c r="X53" s="407"/>
      <c r="Y53" s="407"/>
      <c r="AF53" s="362">
        <f t="shared" si="1"/>
        <v>204</v>
      </c>
    </row>
    <row r="54" spans="1:32" x14ac:dyDescent="0.25">
      <c r="A54" s="373">
        <v>9</v>
      </c>
      <c r="B54" s="374"/>
      <c r="C54" s="375"/>
      <c r="D54" s="459"/>
      <c r="F54" s="372" t="str">
        <f t="shared" si="3"/>
        <v>--</v>
      </c>
      <c r="G54" s="407"/>
      <c r="H54" s="407"/>
      <c r="I54" s="407"/>
      <c r="J54" s="407"/>
      <c r="K54" s="407"/>
      <c r="L54" s="407"/>
      <c r="M54" s="407"/>
      <c r="N54" s="407"/>
      <c r="O54" s="407"/>
      <c r="P54" s="407"/>
      <c r="Q54" s="407"/>
      <c r="R54" s="407"/>
      <c r="S54" s="407"/>
      <c r="T54" s="407"/>
      <c r="U54" s="407"/>
      <c r="V54" s="407"/>
      <c r="W54" s="407"/>
      <c r="X54" s="407"/>
      <c r="Y54" s="407"/>
      <c r="AF54" s="362">
        <f t="shared" si="1"/>
        <v>208</v>
      </c>
    </row>
    <row r="55" spans="1:32" x14ac:dyDescent="0.25">
      <c r="A55" s="373">
        <v>10</v>
      </c>
      <c r="B55" s="374"/>
      <c r="C55" s="375"/>
      <c r="D55" s="459"/>
      <c r="F55" s="372" t="str">
        <f t="shared" si="3"/>
        <v>--</v>
      </c>
      <c r="G55" s="407"/>
      <c r="H55" s="407"/>
      <c r="I55" s="407"/>
      <c r="J55" s="407"/>
      <c r="K55" s="407"/>
      <c r="L55" s="407"/>
      <c r="M55" s="407"/>
      <c r="N55" s="407"/>
      <c r="O55" s="407"/>
      <c r="P55" s="407"/>
      <c r="Q55" s="407"/>
      <c r="R55" s="407"/>
      <c r="S55" s="407"/>
      <c r="T55" s="407"/>
      <c r="U55" s="407"/>
      <c r="V55" s="407"/>
      <c r="W55" s="407"/>
      <c r="X55" s="407"/>
      <c r="Y55" s="407"/>
      <c r="AF55" s="362">
        <f t="shared" si="1"/>
        <v>212</v>
      </c>
    </row>
    <row r="56" spans="1:32" x14ac:dyDescent="0.25">
      <c r="A56" s="373">
        <v>11</v>
      </c>
      <c r="B56" s="374"/>
      <c r="C56" s="375"/>
      <c r="D56" s="459"/>
      <c r="F56" s="372" t="str">
        <f t="shared" si="3"/>
        <v>--</v>
      </c>
      <c r="G56" s="407"/>
      <c r="H56" s="407"/>
      <c r="I56" s="407"/>
      <c r="J56" s="407"/>
      <c r="K56" s="407"/>
      <c r="L56" s="407"/>
      <c r="M56" s="407"/>
      <c r="N56" s="407"/>
      <c r="O56" s="407"/>
      <c r="P56" s="407"/>
      <c r="Q56" s="407"/>
      <c r="R56" s="407"/>
      <c r="S56" s="407"/>
      <c r="T56" s="407"/>
      <c r="U56" s="407"/>
      <c r="V56" s="407"/>
      <c r="W56" s="407"/>
      <c r="X56" s="407"/>
      <c r="Y56" s="407"/>
      <c r="AF56" s="362">
        <f t="shared" si="1"/>
        <v>216</v>
      </c>
    </row>
    <row r="57" spans="1:32" x14ac:dyDescent="0.25">
      <c r="A57" s="373">
        <v>12</v>
      </c>
      <c r="B57" s="374"/>
      <c r="C57" s="375"/>
      <c r="D57" s="459"/>
      <c r="F57" s="372" t="str">
        <f t="shared" si="3"/>
        <v>--</v>
      </c>
      <c r="G57" s="407"/>
      <c r="H57" s="407"/>
      <c r="I57" s="407"/>
      <c r="J57" s="407"/>
      <c r="K57" s="407"/>
      <c r="L57" s="407"/>
      <c r="M57" s="407"/>
      <c r="N57" s="407"/>
      <c r="O57" s="407"/>
      <c r="P57" s="407"/>
      <c r="Q57" s="407"/>
      <c r="R57" s="407"/>
      <c r="S57" s="407"/>
      <c r="T57" s="407"/>
      <c r="U57" s="407"/>
      <c r="V57" s="407"/>
      <c r="W57" s="407"/>
      <c r="X57" s="407"/>
      <c r="Y57" s="407"/>
      <c r="AF57" s="362">
        <f t="shared" si="1"/>
        <v>220</v>
      </c>
    </row>
    <row r="58" spans="1:32" x14ac:dyDescent="0.25">
      <c r="A58" s="373">
        <v>13</v>
      </c>
      <c r="B58" s="374"/>
      <c r="C58" s="375"/>
      <c r="D58" s="459"/>
      <c r="F58" s="372" t="str">
        <f t="shared" si="3"/>
        <v>--</v>
      </c>
      <c r="G58" s="407"/>
      <c r="H58" s="407"/>
      <c r="I58" s="407"/>
      <c r="J58" s="407"/>
      <c r="K58" s="407"/>
      <c r="L58" s="407"/>
      <c r="M58" s="407"/>
      <c r="N58" s="407"/>
      <c r="O58" s="407"/>
      <c r="P58" s="407"/>
      <c r="Q58" s="407"/>
      <c r="R58" s="407"/>
      <c r="S58" s="407"/>
      <c r="T58" s="407"/>
      <c r="U58" s="407"/>
      <c r="V58" s="407"/>
      <c r="W58" s="407"/>
      <c r="X58" s="407"/>
      <c r="Y58" s="407"/>
      <c r="AF58" s="362">
        <f t="shared" si="1"/>
        <v>224</v>
      </c>
    </row>
    <row r="59" spans="1:32" x14ac:dyDescent="0.25">
      <c r="A59" s="373">
        <v>14</v>
      </c>
      <c r="B59" s="374"/>
      <c r="C59" s="375"/>
      <c r="D59" s="459"/>
      <c r="F59" s="372" t="str">
        <f t="shared" si="3"/>
        <v>--</v>
      </c>
      <c r="G59" s="407"/>
      <c r="H59" s="407"/>
      <c r="I59" s="407"/>
      <c r="J59" s="407"/>
      <c r="K59" s="407"/>
      <c r="L59" s="407"/>
      <c r="M59" s="407"/>
      <c r="N59" s="407"/>
      <c r="O59" s="407"/>
      <c r="P59" s="407"/>
      <c r="Q59" s="407"/>
      <c r="R59" s="407"/>
      <c r="S59" s="407"/>
      <c r="T59" s="407"/>
      <c r="U59" s="407"/>
      <c r="V59" s="407"/>
      <c r="W59" s="407"/>
      <c r="X59" s="407"/>
      <c r="Y59" s="407"/>
      <c r="AF59" s="362">
        <f t="shared" si="1"/>
        <v>228</v>
      </c>
    </row>
    <row r="60" spans="1:32" x14ac:dyDescent="0.25">
      <c r="A60" s="373">
        <v>15</v>
      </c>
      <c r="B60" s="374"/>
      <c r="C60" s="375"/>
      <c r="D60" s="459"/>
      <c r="F60" s="372" t="str">
        <f t="shared" si="3"/>
        <v>--</v>
      </c>
      <c r="G60" s="407"/>
      <c r="H60" s="407"/>
      <c r="I60" s="407"/>
      <c r="J60" s="407"/>
      <c r="K60" s="407"/>
      <c r="L60" s="407"/>
      <c r="M60" s="407"/>
      <c r="N60" s="407"/>
      <c r="O60" s="407"/>
      <c r="P60" s="407"/>
      <c r="Q60" s="407"/>
      <c r="R60" s="407"/>
      <c r="S60" s="407"/>
      <c r="T60" s="407"/>
      <c r="U60" s="407"/>
      <c r="V60" s="407"/>
      <c r="W60" s="407"/>
      <c r="X60" s="407"/>
      <c r="Y60" s="407"/>
      <c r="AF60" s="362">
        <f t="shared" si="1"/>
        <v>232</v>
      </c>
    </row>
    <row r="61" spans="1:32" x14ac:dyDescent="0.25">
      <c r="A61" s="373">
        <v>16</v>
      </c>
      <c r="B61" s="374"/>
      <c r="C61" s="375"/>
      <c r="D61" s="459"/>
      <c r="F61" s="372" t="str">
        <f t="shared" si="3"/>
        <v>--</v>
      </c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  <c r="U61" s="407"/>
      <c r="V61" s="407"/>
      <c r="W61" s="407"/>
      <c r="X61" s="407"/>
      <c r="Y61" s="407"/>
      <c r="AF61" s="362">
        <f t="shared" si="1"/>
        <v>236</v>
      </c>
    </row>
    <row r="62" spans="1:32" x14ac:dyDescent="0.25">
      <c r="A62" s="373">
        <v>17</v>
      </c>
      <c r="B62" s="374"/>
      <c r="C62" s="375"/>
      <c r="D62" s="459"/>
      <c r="F62" s="372" t="str">
        <f t="shared" si="3"/>
        <v>--</v>
      </c>
      <c r="G62" s="407"/>
      <c r="H62" s="407"/>
      <c r="I62" s="407"/>
      <c r="J62" s="407"/>
      <c r="K62" s="407"/>
      <c r="L62" s="407"/>
      <c r="M62" s="407"/>
      <c r="N62" s="407"/>
      <c r="O62" s="407"/>
      <c r="P62" s="407"/>
      <c r="Q62" s="407"/>
      <c r="R62" s="407"/>
      <c r="S62" s="407"/>
      <c r="T62" s="407"/>
      <c r="U62" s="407"/>
      <c r="V62" s="407"/>
      <c r="W62" s="407"/>
      <c r="X62" s="407"/>
      <c r="Y62" s="407"/>
      <c r="AF62" s="362">
        <f t="shared" si="1"/>
        <v>240</v>
      </c>
    </row>
    <row r="63" spans="1:32" x14ac:dyDescent="0.25">
      <c r="A63" s="373">
        <v>18</v>
      </c>
      <c r="B63" s="374"/>
      <c r="C63" s="375"/>
      <c r="D63" s="459"/>
      <c r="F63" s="372" t="str">
        <f t="shared" si="3"/>
        <v>--</v>
      </c>
      <c r="G63" s="407"/>
      <c r="H63" s="407"/>
      <c r="I63" s="407"/>
      <c r="J63" s="407"/>
      <c r="K63" s="407"/>
      <c r="L63" s="407"/>
      <c r="M63" s="407"/>
      <c r="N63" s="407"/>
      <c r="O63" s="407"/>
      <c r="P63" s="407"/>
      <c r="Q63" s="407"/>
      <c r="R63" s="407"/>
      <c r="S63" s="407"/>
      <c r="T63" s="407"/>
      <c r="U63" s="407"/>
      <c r="V63" s="407"/>
      <c r="W63" s="407"/>
      <c r="X63" s="407"/>
      <c r="Y63" s="407"/>
      <c r="AF63" s="362">
        <f t="shared" si="1"/>
        <v>244</v>
      </c>
    </row>
    <row r="64" spans="1:32" x14ac:dyDescent="0.25">
      <c r="A64" s="373">
        <v>19</v>
      </c>
      <c r="B64" s="374"/>
      <c r="C64" s="375"/>
      <c r="D64" s="459"/>
      <c r="F64" s="372" t="str">
        <f t="shared" si="3"/>
        <v>--</v>
      </c>
      <c r="G64" s="407"/>
      <c r="H64" s="407"/>
      <c r="I64" s="407"/>
      <c r="J64" s="407"/>
      <c r="K64" s="407"/>
      <c r="L64" s="407"/>
      <c r="M64" s="407"/>
      <c r="N64" s="407"/>
      <c r="O64" s="407"/>
      <c r="P64" s="407"/>
      <c r="Q64" s="407"/>
      <c r="R64" s="407"/>
      <c r="S64" s="407"/>
      <c r="T64" s="407"/>
      <c r="U64" s="407"/>
      <c r="V64" s="407"/>
      <c r="W64" s="407"/>
      <c r="X64" s="407"/>
      <c r="Y64" s="407"/>
      <c r="AF64" s="362">
        <f t="shared" si="1"/>
        <v>248</v>
      </c>
    </row>
    <row r="65" spans="1:32" x14ac:dyDescent="0.25">
      <c r="A65" s="373">
        <v>20</v>
      </c>
      <c r="B65" s="374"/>
      <c r="C65" s="375"/>
      <c r="D65" s="459"/>
      <c r="F65" s="372" t="str">
        <f t="shared" si="3"/>
        <v>--</v>
      </c>
      <c r="G65" s="407"/>
      <c r="H65" s="407"/>
      <c r="I65" s="407"/>
      <c r="J65" s="407"/>
      <c r="K65" s="407"/>
      <c r="L65" s="407"/>
      <c r="M65" s="407"/>
      <c r="N65" s="407"/>
      <c r="O65" s="407"/>
      <c r="P65" s="407"/>
      <c r="Q65" s="407"/>
      <c r="R65" s="407"/>
      <c r="S65" s="407"/>
      <c r="T65" s="407"/>
      <c r="U65" s="407"/>
      <c r="V65" s="407"/>
      <c r="W65" s="407"/>
      <c r="X65" s="407"/>
      <c r="Y65" s="407"/>
      <c r="AF65" s="362">
        <f t="shared" si="1"/>
        <v>252</v>
      </c>
    </row>
    <row r="66" spans="1:32" x14ac:dyDescent="0.25">
      <c r="A66" s="373">
        <v>21</v>
      </c>
      <c r="B66" s="374"/>
      <c r="C66" s="375"/>
      <c r="D66" s="459"/>
      <c r="F66" s="372" t="str">
        <f t="shared" si="3"/>
        <v>--</v>
      </c>
      <c r="G66" s="407"/>
      <c r="H66" s="407"/>
      <c r="I66" s="407"/>
      <c r="J66" s="407"/>
      <c r="K66" s="407"/>
      <c r="L66" s="407"/>
      <c r="M66" s="407"/>
      <c r="N66" s="407"/>
      <c r="O66" s="407"/>
      <c r="P66" s="407"/>
      <c r="Q66" s="407"/>
      <c r="R66" s="407"/>
      <c r="S66" s="407"/>
      <c r="T66" s="407"/>
      <c r="U66" s="407"/>
      <c r="V66" s="407"/>
      <c r="W66" s="407"/>
      <c r="X66" s="407"/>
      <c r="Y66" s="407"/>
      <c r="AF66" s="362">
        <f t="shared" si="1"/>
        <v>256</v>
      </c>
    </row>
    <row r="67" spans="1:32" x14ac:dyDescent="0.25">
      <c r="A67" s="373">
        <v>22</v>
      </c>
      <c r="B67" s="374"/>
      <c r="C67" s="375"/>
      <c r="D67" s="459"/>
      <c r="F67" s="372" t="str">
        <f t="shared" si="3"/>
        <v>--</v>
      </c>
      <c r="G67" s="407"/>
      <c r="H67" s="407"/>
      <c r="I67" s="407"/>
      <c r="J67" s="407"/>
      <c r="K67" s="407"/>
      <c r="L67" s="407"/>
      <c r="M67" s="407"/>
      <c r="N67" s="407"/>
      <c r="O67" s="407"/>
      <c r="P67" s="407"/>
      <c r="Q67" s="407"/>
      <c r="R67" s="407"/>
      <c r="S67" s="407"/>
      <c r="T67" s="407"/>
      <c r="U67" s="407"/>
      <c r="V67" s="407"/>
      <c r="W67" s="407"/>
      <c r="X67" s="407"/>
      <c r="Y67" s="407"/>
      <c r="AF67" s="362">
        <f t="shared" si="1"/>
        <v>260</v>
      </c>
    </row>
    <row r="68" spans="1:32" x14ac:dyDescent="0.25">
      <c r="A68" s="373">
        <v>23</v>
      </c>
      <c r="B68" s="374"/>
      <c r="C68" s="375"/>
      <c r="D68" s="459"/>
      <c r="F68" s="372" t="str">
        <f t="shared" si="3"/>
        <v>--</v>
      </c>
      <c r="G68" s="407"/>
      <c r="H68" s="407"/>
      <c r="I68" s="407"/>
      <c r="J68" s="407"/>
      <c r="K68" s="407"/>
      <c r="L68" s="407"/>
      <c r="M68" s="407"/>
      <c r="N68" s="407"/>
      <c r="O68" s="407"/>
      <c r="P68" s="407"/>
      <c r="Q68" s="407"/>
      <c r="R68" s="407"/>
      <c r="S68" s="407"/>
      <c r="T68" s="407"/>
      <c r="U68" s="407"/>
      <c r="V68" s="407"/>
      <c r="W68" s="407"/>
      <c r="X68" s="407"/>
      <c r="Y68" s="407"/>
      <c r="AF68" s="362">
        <f t="shared" si="1"/>
        <v>264</v>
      </c>
    </row>
    <row r="69" spans="1:32" x14ac:dyDescent="0.25">
      <c r="A69" s="373">
        <v>24</v>
      </c>
      <c r="B69" s="374"/>
      <c r="C69" s="375"/>
      <c r="D69" s="459"/>
      <c r="F69" s="372" t="str">
        <f t="shared" si="3"/>
        <v>--</v>
      </c>
      <c r="G69" s="407"/>
      <c r="H69" s="407"/>
      <c r="I69" s="407"/>
      <c r="J69" s="407"/>
      <c r="K69" s="407"/>
      <c r="L69" s="407"/>
      <c r="M69" s="407"/>
      <c r="N69" s="407"/>
      <c r="O69" s="407"/>
      <c r="P69" s="407"/>
      <c r="Q69" s="407"/>
      <c r="R69" s="407"/>
      <c r="S69" s="407"/>
      <c r="T69" s="407"/>
      <c r="U69" s="407"/>
      <c r="V69" s="407"/>
      <c r="W69" s="407"/>
      <c r="X69" s="407"/>
      <c r="Y69" s="407"/>
      <c r="AF69" s="362">
        <f t="shared" ref="AF69:AF127" si="4">AF68+4</f>
        <v>268</v>
      </c>
    </row>
    <row r="70" spans="1:32" x14ac:dyDescent="0.25">
      <c r="A70" s="373">
        <v>25</v>
      </c>
      <c r="B70" s="374"/>
      <c r="C70" s="375"/>
      <c r="D70" s="459"/>
      <c r="F70" s="372" t="str">
        <f t="shared" si="3"/>
        <v>--</v>
      </c>
      <c r="G70" s="407"/>
      <c r="H70" s="407"/>
      <c r="I70" s="407"/>
      <c r="J70" s="407"/>
      <c r="K70" s="407"/>
      <c r="L70" s="407"/>
      <c r="M70" s="407"/>
      <c r="N70" s="407"/>
      <c r="O70" s="407"/>
      <c r="P70" s="407"/>
      <c r="Q70" s="407"/>
      <c r="R70" s="407"/>
      <c r="S70" s="407"/>
      <c r="T70" s="407"/>
      <c r="U70" s="407"/>
      <c r="V70" s="407"/>
      <c r="W70" s="407"/>
      <c r="X70" s="407"/>
      <c r="Y70" s="407"/>
      <c r="AF70" s="362">
        <f t="shared" si="4"/>
        <v>272</v>
      </c>
    </row>
    <row r="71" spans="1:32" x14ac:dyDescent="0.25">
      <c r="A71" s="373">
        <v>26</v>
      </c>
      <c r="B71" s="374"/>
      <c r="C71" s="375"/>
      <c r="D71" s="459"/>
      <c r="F71" s="372" t="str">
        <f t="shared" si="3"/>
        <v>--</v>
      </c>
      <c r="G71" s="407"/>
      <c r="H71" s="407"/>
      <c r="I71" s="407"/>
      <c r="J71" s="407"/>
      <c r="K71" s="407"/>
      <c r="L71" s="407"/>
      <c r="M71" s="407"/>
      <c r="N71" s="407"/>
      <c r="O71" s="407"/>
      <c r="P71" s="407"/>
      <c r="Q71" s="407"/>
      <c r="R71" s="407"/>
      <c r="S71" s="407"/>
      <c r="T71" s="407"/>
      <c r="U71" s="407"/>
      <c r="V71" s="407"/>
      <c r="W71" s="407"/>
      <c r="X71" s="407"/>
      <c r="Y71" s="407"/>
      <c r="AF71" s="362">
        <f t="shared" si="4"/>
        <v>276</v>
      </c>
    </row>
    <row r="72" spans="1:32" x14ac:dyDescent="0.25">
      <c r="A72" s="373">
        <v>27</v>
      </c>
      <c r="B72" s="374"/>
      <c r="C72" s="375"/>
      <c r="D72" s="459"/>
      <c r="F72" s="372" t="str">
        <f t="shared" si="3"/>
        <v>--</v>
      </c>
      <c r="G72" s="407"/>
      <c r="H72" s="407"/>
      <c r="I72" s="407"/>
      <c r="J72" s="407"/>
      <c r="K72" s="407"/>
      <c r="L72" s="407"/>
      <c r="M72" s="407"/>
      <c r="N72" s="407"/>
      <c r="O72" s="407"/>
      <c r="P72" s="407"/>
      <c r="Q72" s="407"/>
      <c r="R72" s="407"/>
      <c r="S72" s="407"/>
      <c r="T72" s="407"/>
      <c r="U72" s="407"/>
      <c r="V72" s="407"/>
      <c r="W72" s="407"/>
      <c r="X72" s="407"/>
      <c r="Y72" s="407"/>
      <c r="AF72" s="362">
        <f t="shared" si="4"/>
        <v>280</v>
      </c>
    </row>
    <row r="73" spans="1:32" x14ac:dyDescent="0.25">
      <c r="A73" s="373">
        <v>28</v>
      </c>
      <c r="B73" s="374"/>
      <c r="C73" s="375"/>
      <c r="D73" s="459"/>
      <c r="F73" s="372" t="str">
        <f t="shared" si="3"/>
        <v>--</v>
      </c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AF73" s="362">
        <f t="shared" si="4"/>
        <v>284</v>
      </c>
    </row>
    <row r="74" spans="1:32" x14ac:dyDescent="0.25">
      <c r="A74" s="373">
        <v>29</v>
      </c>
      <c r="B74" s="374"/>
      <c r="C74" s="375"/>
      <c r="D74" s="459"/>
      <c r="F74" s="372" t="str">
        <f t="shared" si="3"/>
        <v>--</v>
      </c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AF74" s="362">
        <f t="shared" si="4"/>
        <v>288</v>
      </c>
    </row>
    <row r="75" spans="1:32" x14ac:dyDescent="0.25">
      <c r="A75" s="373">
        <v>30</v>
      </c>
      <c r="B75" s="374"/>
      <c r="C75" s="375"/>
      <c r="D75" s="459"/>
      <c r="F75" s="372" t="str">
        <f t="shared" si="3"/>
        <v>--</v>
      </c>
      <c r="G75" s="407"/>
      <c r="H75" s="407"/>
      <c r="I75" s="407"/>
      <c r="J75" s="407"/>
      <c r="K75" s="407"/>
      <c r="L75" s="407"/>
      <c r="M75" s="407"/>
      <c r="N75" s="407"/>
      <c r="O75" s="407"/>
      <c r="P75" s="407"/>
      <c r="Q75" s="407"/>
      <c r="R75" s="407"/>
      <c r="S75" s="407"/>
      <c r="T75" s="407"/>
      <c r="U75" s="407"/>
      <c r="V75" s="407"/>
      <c r="W75" s="407"/>
      <c r="X75" s="407"/>
      <c r="Y75" s="407"/>
      <c r="AF75" s="362">
        <f t="shared" si="4"/>
        <v>292</v>
      </c>
    </row>
    <row r="76" spans="1:32" x14ac:dyDescent="0.25">
      <c r="A76" s="373">
        <v>31</v>
      </c>
      <c r="B76" s="374"/>
      <c r="C76" s="375"/>
      <c r="D76" s="459"/>
      <c r="F76" s="372" t="str">
        <f t="shared" si="3"/>
        <v>--</v>
      </c>
      <c r="G76" s="407"/>
      <c r="H76" s="407"/>
      <c r="I76" s="407"/>
      <c r="J76" s="407"/>
      <c r="K76" s="407"/>
      <c r="L76" s="407"/>
      <c r="M76" s="407"/>
      <c r="N76" s="407"/>
      <c r="O76" s="407"/>
      <c r="P76" s="407"/>
      <c r="Q76" s="407"/>
      <c r="R76" s="407"/>
      <c r="S76" s="407"/>
      <c r="T76" s="407"/>
      <c r="U76" s="407"/>
      <c r="V76" s="407"/>
      <c r="W76" s="407"/>
      <c r="X76" s="407"/>
      <c r="Y76" s="407"/>
      <c r="AF76" s="362">
        <f t="shared" si="4"/>
        <v>296</v>
      </c>
    </row>
    <row r="77" spans="1:32" x14ac:dyDescent="0.25">
      <c r="A77" s="373">
        <v>32</v>
      </c>
      <c r="B77" s="374"/>
      <c r="C77" s="375"/>
      <c r="D77" s="459"/>
      <c r="F77" s="372" t="str">
        <f t="shared" si="3"/>
        <v>--</v>
      </c>
      <c r="G77" s="407"/>
      <c r="H77" s="407"/>
      <c r="I77" s="407"/>
      <c r="J77" s="407"/>
      <c r="K77" s="407"/>
      <c r="L77" s="407"/>
      <c r="M77" s="407"/>
      <c r="N77" s="407"/>
      <c r="O77" s="407"/>
      <c r="P77" s="407"/>
      <c r="Q77" s="407"/>
      <c r="R77" s="407"/>
      <c r="S77" s="407"/>
      <c r="T77" s="407"/>
      <c r="U77" s="407"/>
      <c r="V77" s="407"/>
      <c r="W77" s="407"/>
      <c r="X77" s="407"/>
      <c r="Y77" s="407"/>
      <c r="AF77" s="362">
        <f t="shared" si="4"/>
        <v>300</v>
      </c>
    </row>
    <row r="78" spans="1:32" x14ac:dyDescent="0.25">
      <c r="A78" s="373">
        <v>33</v>
      </c>
      <c r="B78" s="374"/>
      <c r="C78" s="375"/>
      <c r="D78" s="459"/>
      <c r="F78" s="372" t="str">
        <f t="shared" ref="F78:F110" si="5">IF(AND(B78="",C78="",D78=""),$AG$3,IF(AND(C78="",D78=""),$AG$4,IF(AND(B78="",D78=""),$AG$5,IF(AND(B78="",C78=""),$AG$6,IF(D78="",$AG$7,IF(C78="",$AG$8,IF(B78="",$AG$9,$AG$10)))))))</f>
        <v>--</v>
      </c>
      <c r="G78" s="407"/>
      <c r="H78" s="407"/>
      <c r="I78" s="407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407"/>
      <c r="V78" s="407"/>
      <c r="W78" s="407"/>
      <c r="X78" s="407"/>
      <c r="Y78" s="407"/>
      <c r="AF78" s="362">
        <f t="shared" si="4"/>
        <v>304</v>
      </c>
    </row>
    <row r="79" spans="1:32" x14ac:dyDescent="0.25">
      <c r="A79" s="373">
        <v>34</v>
      </c>
      <c r="B79" s="374"/>
      <c r="C79" s="375"/>
      <c r="D79" s="459"/>
      <c r="F79" s="372" t="str">
        <f t="shared" si="5"/>
        <v>--</v>
      </c>
      <c r="G79" s="407"/>
      <c r="H79" s="407"/>
      <c r="I79" s="407"/>
      <c r="J79" s="407"/>
      <c r="K79" s="407"/>
      <c r="L79" s="407"/>
      <c r="M79" s="407"/>
      <c r="N79" s="407"/>
      <c r="O79" s="407"/>
      <c r="P79" s="407"/>
      <c r="Q79" s="407"/>
      <c r="R79" s="407"/>
      <c r="S79" s="407"/>
      <c r="T79" s="407"/>
      <c r="U79" s="407"/>
      <c r="V79" s="407"/>
      <c r="W79" s="407"/>
      <c r="X79" s="407"/>
      <c r="Y79" s="407"/>
      <c r="AF79" s="362">
        <f t="shared" si="4"/>
        <v>308</v>
      </c>
    </row>
    <row r="80" spans="1:32" x14ac:dyDescent="0.25">
      <c r="A80" s="373">
        <v>35</v>
      </c>
      <c r="B80" s="374"/>
      <c r="C80" s="375"/>
      <c r="D80" s="459"/>
      <c r="F80" s="372" t="str">
        <f t="shared" si="5"/>
        <v>--</v>
      </c>
      <c r="G80" s="407"/>
      <c r="H80" s="407"/>
      <c r="I80" s="407"/>
      <c r="J80" s="407"/>
      <c r="K80" s="407"/>
      <c r="L80" s="407"/>
      <c r="M80" s="407"/>
      <c r="N80" s="407"/>
      <c r="O80" s="407"/>
      <c r="P80" s="407"/>
      <c r="Q80" s="407"/>
      <c r="R80" s="407"/>
      <c r="S80" s="407"/>
      <c r="T80" s="407"/>
      <c r="U80" s="407"/>
      <c r="V80" s="407"/>
      <c r="W80" s="407"/>
      <c r="X80" s="407"/>
      <c r="Y80" s="407"/>
      <c r="AF80" s="362">
        <f t="shared" si="4"/>
        <v>312</v>
      </c>
    </row>
    <row r="81" spans="1:32" x14ac:dyDescent="0.25">
      <c r="A81" s="373">
        <v>36</v>
      </c>
      <c r="B81" s="374"/>
      <c r="C81" s="375"/>
      <c r="D81" s="459"/>
      <c r="F81" s="372" t="str">
        <f t="shared" si="5"/>
        <v>--</v>
      </c>
      <c r="G81" s="407"/>
      <c r="H81" s="407"/>
      <c r="I81" s="407"/>
      <c r="J81" s="407"/>
      <c r="K81" s="407"/>
      <c r="L81" s="407"/>
      <c r="M81" s="407"/>
      <c r="N81" s="407"/>
      <c r="O81" s="407"/>
      <c r="P81" s="407"/>
      <c r="Q81" s="407"/>
      <c r="R81" s="407"/>
      <c r="S81" s="407"/>
      <c r="T81" s="407"/>
      <c r="U81" s="407"/>
      <c r="V81" s="407"/>
      <c r="W81" s="407"/>
      <c r="X81" s="407"/>
      <c r="Y81" s="407"/>
      <c r="AF81" s="362">
        <f t="shared" si="4"/>
        <v>316</v>
      </c>
    </row>
    <row r="82" spans="1:32" x14ac:dyDescent="0.25">
      <c r="A82" s="373">
        <v>37</v>
      </c>
      <c r="B82" s="374"/>
      <c r="C82" s="375"/>
      <c r="D82" s="459"/>
      <c r="F82" s="372" t="str">
        <f t="shared" si="5"/>
        <v>--</v>
      </c>
      <c r="G82" s="407"/>
      <c r="H82" s="407"/>
      <c r="I82" s="407"/>
      <c r="J82" s="407"/>
      <c r="K82" s="407"/>
      <c r="L82" s="407"/>
      <c r="M82" s="407"/>
      <c r="N82" s="407"/>
      <c r="O82" s="407"/>
      <c r="P82" s="407"/>
      <c r="Q82" s="407"/>
      <c r="R82" s="407"/>
      <c r="S82" s="407"/>
      <c r="T82" s="407"/>
      <c r="U82" s="407"/>
      <c r="V82" s="407"/>
      <c r="W82" s="407"/>
      <c r="X82" s="407"/>
      <c r="Y82" s="407"/>
      <c r="AF82" s="362">
        <f t="shared" si="4"/>
        <v>320</v>
      </c>
    </row>
    <row r="83" spans="1:32" x14ac:dyDescent="0.25">
      <c r="A83" s="373">
        <v>38</v>
      </c>
      <c r="B83" s="374"/>
      <c r="C83" s="375"/>
      <c r="D83" s="459"/>
      <c r="F83" s="372" t="str">
        <f t="shared" si="5"/>
        <v>--</v>
      </c>
      <c r="G83" s="407"/>
      <c r="H83" s="407"/>
      <c r="I83" s="407"/>
      <c r="J83" s="407"/>
      <c r="K83" s="407"/>
      <c r="L83" s="407"/>
      <c r="M83" s="407"/>
      <c r="N83" s="407"/>
      <c r="O83" s="407"/>
      <c r="P83" s="407"/>
      <c r="Q83" s="407"/>
      <c r="R83" s="407"/>
      <c r="S83" s="407"/>
      <c r="T83" s="407"/>
      <c r="U83" s="407"/>
      <c r="V83" s="407"/>
      <c r="W83" s="407"/>
      <c r="X83" s="407"/>
      <c r="Y83" s="407"/>
      <c r="AF83" s="362">
        <f t="shared" si="4"/>
        <v>324</v>
      </c>
    </row>
    <row r="84" spans="1:32" x14ac:dyDescent="0.25">
      <c r="A84" s="373">
        <v>39</v>
      </c>
      <c r="B84" s="374"/>
      <c r="C84" s="375"/>
      <c r="D84" s="459"/>
      <c r="F84" s="372" t="str">
        <f t="shared" si="5"/>
        <v>--</v>
      </c>
      <c r="G84" s="407"/>
      <c r="H84" s="407"/>
      <c r="I84" s="407"/>
      <c r="J84" s="407"/>
      <c r="K84" s="407"/>
      <c r="L84" s="407"/>
      <c r="M84" s="407"/>
      <c r="N84" s="407"/>
      <c r="O84" s="407"/>
      <c r="P84" s="407"/>
      <c r="Q84" s="407"/>
      <c r="R84" s="407"/>
      <c r="S84" s="407"/>
      <c r="T84" s="407"/>
      <c r="U84" s="407"/>
      <c r="V84" s="407"/>
      <c r="W84" s="407"/>
      <c r="X84" s="407"/>
      <c r="Y84" s="407"/>
      <c r="AF84" s="362">
        <f t="shared" si="4"/>
        <v>328</v>
      </c>
    </row>
    <row r="85" spans="1:32" x14ac:dyDescent="0.25">
      <c r="A85" s="373">
        <v>40</v>
      </c>
      <c r="B85" s="374"/>
      <c r="C85" s="375"/>
      <c r="D85" s="459"/>
      <c r="F85" s="372" t="str">
        <f t="shared" si="5"/>
        <v>--</v>
      </c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  <c r="U85" s="407"/>
      <c r="V85" s="407"/>
      <c r="W85" s="407"/>
      <c r="X85" s="407"/>
      <c r="Y85" s="407"/>
      <c r="AF85" s="362">
        <f t="shared" si="4"/>
        <v>332</v>
      </c>
    </row>
    <row r="86" spans="1:32" x14ac:dyDescent="0.25">
      <c r="A86" s="373">
        <v>41</v>
      </c>
      <c r="B86" s="374"/>
      <c r="C86" s="375"/>
      <c r="D86" s="459"/>
      <c r="F86" s="372" t="str">
        <f t="shared" si="5"/>
        <v>--</v>
      </c>
      <c r="G86" s="407"/>
      <c r="H86" s="407"/>
      <c r="I86" s="407"/>
      <c r="J86" s="407"/>
      <c r="K86" s="407"/>
      <c r="L86" s="407"/>
      <c r="M86" s="407"/>
      <c r="N86" s="407"/>
      <c r="O86" s="407"/>
      <c r="P86" s="407"/>
      <c r="Q86" s="407"/>
      <c r="R86" s="407"/>
      <c r="S86" s="407"/>
      <c r="T86" s="407"/>
      <c r="U86" s="407"/>
      <c r="V86" s="407"/>
      <c r="W86" s="407"/>
      <c r="X86" s="407"/>
      <c r="Y86" s="407"/>
      <c r="AF86" s="362">
        <f t="shared" si="4"/>
        <v>336</v>
      </c>
    </row>
    <row r="87" spans="1:32" x14ac:dyDescent="0.25">
      <c r="A87" s="373">
        <v>42</v>
      </c>
      <c r="B87" s="374"/>
      <c r="C87" s="375"/>
      <c r="D87" s="459"/>
      <c r="F87" s="372" t="str">
        <f t="shared" si="5"/>
        <v>--</v>
      </c>
      <c r="G87" s="407"/>
      <c r="H87" s="407"/>
      <c r="I87" s="407"/>
      <c r="J87" s="407"/>
      <c r="K87" s="407"/>
      <c r="L87" s="407"/>
      <c r="M87" s="407"/>
      <c r="N87" s="407"/>
      <c r="O87" s="407"/>
      <c r="P87" s="407"/>
      <c r="Q87" s="407"/>
      <c r="R87" s="407"/>
      <c r="S87" s="407"/>
      <c r="T87" s="407"/>
      <c r="U87" s="407"/>
      <c r="V87" s="407"/>
      <c r="W87" s="407"/>
      <c r="X87" s="407"/>
      <c r="Y87" s="407"/>
      <c r="AF87" s="362">
        <f t="shared" si="4"/>
        <v>340</v>
      </c>
    </row>
    <row r="88" spans="1:32" x14ac:dyDescent="0.25">
      <c r="A88" s="373">
        <v>43</v>
      </c>
      <c r="B88" s="374"/>
      <c r="C88" s="375"/>
      <c r="D88" s="459"/>
      <c r="F88" s="372" t="str">
        <f t="shared" si="5"/>
        <v>--</v>
      </c>
      <c r="G88" s="407"/>
      <c r="H88" s="407"/>
      <c r="I88" s="407"/>
      <c r="J88" s="407"/>
      <c r="K88" s="407"/>
      <c r="L88" s="407"/>
      <c r="M88" s="407"/>
      <c r="N88" s="407"/>
      <c r="O88" s="407"/>
      <c r="P88" s="407"/>
      <c r="Q88" s="407"/>
      <c r="R88" s="407"/>
      <c r="S88" s="407"/>
      <c r="T88" s="407"/>
      <c r="U88" s="407"/>
      <c r="V88" s="407"/>
      <c r="W88" s="407"/>
      <c r="X88" s="407"/>
      <c r="Y88" s="407"/>
      <c r="AF88" s="362">
        <f t="shared" si="4"/>
        <v>344</v>
      </c>
    </row>
    <row r="89" spans="1:32" x14ac:dyDescent="0.25">
      <c r="A89" s="373">
        <v>44</v>
      </c>
      <c r="B89" s="374"/>
      <c r="C89" s="375"/>
      <c r="D89" s="459"/>
      <c r="F89" s="372" t="str">
        <f t="shared" si="5"/>
        <v>--</v>
      </c>
      <c r="G89" s="407"/>
      <c r="H89" s="407"/>
      <c r="I89" s="407"/>
      <c r="J89" s="407"/>
      <c r="K89" s="407"/>
      <c r="L89" s="407"/>
      <c r="M89" s="407"/>
      <c r="N89" s="407"/>
      <c r="O89" s="407"/>
      <c r="P89" s="407"/>
      <c r="Q89" s="407"/>
      <c r="R89" s="407"/>
      <c r="S89" s="407"/>
      <c r="T89" s="407"/>
      <c r="U89" s="407"/>
      <c r="V89" s="407"/>
      <c r="W89" s="407"/>
      <c r="X89" s="407"/>
      <c r="Y89" s="407"/>
      <c r="AF89" s="362">
        <f t="shared" si="4"/>
        <v>348</v>
      </c>
    </row>
    <row r="90" spans="1:32" x14ac:dyDescent="0.25">
      <c r="A90" s="373">
        <v>45</v>
      </c>
      <c r="B90" s="374"/>
      <c r="C90" s="375"/>
      <c r="D90" s="459"/>
      <c r="F90" s="372" t="str">
        <f t="shared" si="5"/>
        <v>--</v>
      </c>
      <c r="G90" s="407"/>
      <c r="H90" s="407"/>
      <c r="I90" s="407"/>
      <c r="J90" s="407"/>
      <c r="K90" s="407"/>
      <c r="L90" s="407"/>
      <c r="M90" s="407"/>
      <c r="N90" s="407"/>
      <c r="O90" s="407"/>
      <c r="P90" s="407"/>
      <c r="Q90" s="407"/>
      <c r="R90" s="407"/>
      <c r="S90" s="407"/>
      <c r="T90" s="407"/>
      <c r="U90" s="407"/>
      <c r="V90" s="407"/>
      <c r="W90" s="407"/>
      <c r="X90" s="407"/>
      <c r="Y90" s="407"/>
      <c r="AF90" s="362">
        <f t="shared" si="4"/>
        <v>352</v>
      </c>
    </row>
    <row r="91" spans="1:32" x14ac:dyDescent="0.25">
      <c r="A91" s="373">
        <v>46</v>
      </c>
      <c r="B91" s="374"/>
      <c r="C91" s="375"/>
      <c r="D91" s="459"/>
      <c r="F91" s="372" t="str">
        <f t="shared" si="5"/>
        <v>--</v>
      </c>
      <c r="G91" s="407"/>
      <c r="H91" s="407"/>
      <c r="I91" s="407"/>
      <c r="J91" s="407"/>
      <c r="K91" s="407"/>
      <c r="L91" s="407"/>
      <c r="M91" s="407"/>
      <c r="N91" s="407"/>
      <c r="O91" s="407"/>
      <c r="P91" s="407"/>
      <c r="Q91" s="407"/>
      <c r="R91" s="407"/>
      <c r="S91" s="407"/>
      <c r="T91" s="407"/>
      <c r="U91" s="407"/>
      <c r="V91" s="407"/>
      <c r="W91" s="407"/>
      <c r="X91" s="407"/>
      <c r="Y91" s="407"/>
      <c r="AF91" s="362">
        <f t="shared" si="4"/>
        <v>356</v>
      </c>
    </row>
    <row r="92" spans="1:32" x14ac:dyDescent="0.25">
      <c r="A92" s="373">
        <v>47</v>
      </c>
      <c r="B92" s="374"/>
      <c r="C92" s="375"/>
      <c r="D92" s="459"/>
      <c r="F92" s="372" t="str">
        <f t="shared" si="5"/>
        <v>--</v>
      </c>
      <c r="G92" s="407"/>
      <c r="H92" s="407"/>
      <c r="I92" s="407"/>
      <c r="J92" s="407"/>
      <c r="K92" s="407"/>
      <c r="L92" s="407"/>
      <c r="M92" s="407"/>
      <c r="N92" s="407"/>
      <c r="O92" s="407"/>
      <c r="P92" s="407"/>
      <c r="Q92" s="407"/>
      <c r="R92" s="407"/>
      <c r="S92" s="407"/>
      <c r="T92" s="407"/>
      <c r="U92" s="407"/>
      <c r="V92" s="407"/>
      <c r="W92" s="407"/>
      <c r="X92" s="407"/>
      <c r="Y92" s="407"/>
      <c r="AF92" s="362">
        <f t="shared" si="4"/>
        <v>360</v>
      </c>
    </row>
    <row r="93" spans="1:32" x14ac:dyDescent="0.25">
      <c r="A93" s="373">
        <v>48</v>
      </c>
      <c r="B93" s="374"/>
      <c r="C93" s="375"/>
      <c r="D93" s="459"/>
      <c r="F93" s="372" t="str">
        <f t="shared" si="5"/>
        <v>--</v>
      </c>
      <c r="G93" s="407"/>
      <c r="H93" s="407"/>
      <c r="I93" s="407"/>
      <c r="J93" s="407"/>
      <c r="K93" s="407"/>
      <c r="L93" s="407"/>
      <c r="M93" s="407"/>
      <c r="N93" s="407"/>
      <c r="O93" s="407"/>
      <c r="P93" s="407"/>
      <c r="Q93" s="407"/>
      <c r="R93" s="407"/>
      <c r="S93" s="407"/>
      <c r="T93" s="407"/>
      <c r="U93" s="407"/>
      <c r="V93" s="407"/>
      <c r="W93" s="407"/>
      <c r="X93" s="407"/>
      <c r="Y93" s="407"/>
      <c r="AF93" s="362">
        <f t="shared" si="4"/>
        <v>364</v>
      </c>
    </row>
    <row r="94" spans="1:32" x14ac:dyDescent="0.25">
      <c r="A94" s="373">
        <v>49</v>
      </c>
      <c r="B94" s="374"/>
      <c r="C94" s="375"/>
      <c r="D94" s="459"/>
      <c r="F94" s="372" t="str">
        <f t="shared" si="5"/>
        <v>--</v>
      </c>
      <c r="G94" s="407"/>
      <c r="H94" s="407"/>
      <c r="I94" s="407"/>
      <c r="J94" s="407"/>
      <c r="K94" s="407"/>
      <c r="L94" s="407"/>
      <c r="M94" s="407"/>
      <c r="N94" s="407"/>
      <c r="O94" s="407"/>
      <c r="P94" s="407"/>
      <c r="Q94" s="407"/>
      <c r="R94" s="407"/>
      <c r="S94" s="407"/>
      <c r="T94" s="407"/>
      <c r="U94" s="407"/>
      <c r="V94" s="407"/>
      <c r="W94" s="407"/>
      <c r="X94" s="407"/>
      <c r="Y94" s="407"/>
      <c r="AF94" s="362">
        <f t="shared" si="4"/>
        <v>368</v>
      </c>
    </row>
    <row r="95" spans="1:32" x14ac:dyDescent="0.25">
      <c r="A95" s="373">
        <v>50</v>
      </c>
      <c r="B95" s="374"/>
      <c r="C95" s="375"/>
      <c r="D95" s="459"/>
      <c r="F95" s="372" t="str">
        <f t="shared" si="5"/>
        <v>--</v>
      </c>
      <c r="G95" s="407"/>
      <c r="H95" s="407"/>
      <c r="I95" s="407"/>
      <c r="J95" s="407"/>
      <c r="K95" s="407"/>
      <c r="L95" s="407"/>
      <c r="M95" s="407"/>
      <c r="N95" s="407"/>
      <c r="O95" s="407"/>
      <c r="P95" s="407"/>
      <c r="Q95" s="407"/>
      <c r="R95" s="407"/>
      <c r="S95" s="407"/>
      <c r="T95" s="407"/>
      <c r="U95" s="407"/>
      <c r="V95" s="407"/>
      <c r="W95" s="407"/>
      <c r="X95" s="407"/>
      <c r="Y95" s="407"/>
      <c r="AF95" s="362">
        <f t="shared" si="4"/>
        <v>372</v>
      </c>
    </row>
    <row r="96" spans="1:32" x14ac:dyDescent="0.25">
      <c r="A96" s="373">
        <v>51</v>
      </c>
      <c r="B96" s="374"/>
      <c r="C96" s="375"/>
      <c r="D96" s="459"/>
      <c r="F96" s="372" t="str">
        <f t="shared" si="5"/>
        <v>--</v>
      </c>
      <c r="G96" s="407"/>
      <c r="H96" s="407"/>
      <c r="I96" s="407"/>
      <c r="J96" s="407"/>
      <c r="K96" s="407"/>
      <c r="L96" s="407"/>
      <c r="M96" s="407"/>
      <c r="N96" s="407"/>
      <c r="O96" s="407"/>
      <c r="P96" s="407"/>
      <c r="Q96" s="407"/>
      <c r="R96" s="407"/>
      <c r="S96" s="407"/>
      <c r="T96" s="407"/>
      <c r="U96" s="407"/>
      <c r="V96" s="407"/>
      <c r="W96" s="407"/>
      <c r="X96" s="407"/>
      <c r="Y96" s="407"/>
      <c r="AF96" s="362">
        <f t="shared" si="4"/>
        <v>376</v>
      </c>
    </row>
    <row r="97" spans="1:32" x14ac:dyDescent="0.25">
      <c r="A97" s="373">
        <v>52</v>
      </c>
      <c r="B97" s="374"/>
      <c r="C97" s="375"/>
      <c r="D97" s="459"/>
      <c r="F97" s="372" t="str">
        <f t="shared" si="5"/>
        <v>--</v>
      </c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  <c r="U97" s="407"/>
      <c r="V97" s="407"/>
      <c r="W97" s="407"/>
      <c r="X97" s="407"/>
      <c r="Y97" s="407"/>
      <c r="AF97" s="362">
        <f t="shared" si="4"/>
        <v>380</v>
      </c>
    </row>
    <row r="98" spans="1:32" x14ac:dyDescent="0.25">
      <c r="A98" s="373">
        <v>53</v>
      </c>
      <c r="B98" s="374"/>
      <c r="C98" s="375"/>
      <c r="D98" s="459"/>
      <c r="F98" s="372" t="str">
        <f t="shared" si="5"/>
        <v>--</v>
      </c>
      <c r="G98" s="407"/>
      <c r="H98" s="407"/>
      <c r="I98" s="407"/>
      <c r="J98" s="407"/>
      <c r="K98" s="407"/>
      <c r="L98" s="407"/>
      <c r="M98" s="407"/>
      <c r="N98" s="407"/>
      <c r="O98" s="407"/>
      <c r="P98" s="407"/>
      <c r="Q98" s="407"/>
      <c r="R98" s="407"/>
      <c r="S98" s="407"/>
      <c r="T98" s="407"/>
      <c r="U98" s="407"/>
      <c r="V98" s="407"/>
      <c r="W98" s="407"/>
      <c r="X98" s="407"/>
      <c r="Y98" s="407"/>
      <c r="AF98" s="362">
        <f t="shared" si="4"/>
        <v>384</v>
      </c>
    </row>
    <row r="99" spans="1:32" x14ac:dyDescent="0.25">
      <c r="A99" s="373">
        <v>54</v>
      </c>
      <c r="B99" s="374"/>
      <c r="C99" s="375"/>
      <c r="D99" s="459"/>
      <c r="F99" s="372" t="str">
        <f t="shared" si="5"/>
        <v>--</v>
      </c>
      <c r="G99" s="407"/>
      <c r="H99" s="407"/>
      <c r="I99" s="407"/>
      <c r="J99" s="407"/>
      <c r="K99" s="407"/>
      <c r="L99" s="407"/>
      <c r="M99" s="407"/>
      <c r="N99" s="407"/>
      <c r="O99" s="407"/>
      <c r="P99" s="407"/>
      <c r="Q99" s="407"/>
      <c r="R99" s="407"/>
      <c r="S99" s="407"/>
      <c r="T99" s="407"/>
      <c r="U99" s="407"/>
      <c r="V99" s="407"/>
      <c r="W99" s="407"/>
      <c r="X99" s="407"/>
      <c r="Y99" s="407"/>
      <c r="AF99" s="362">
        <f t="shared" si="4"/>
        <v>388</v>
      </c>
    </row>
    <row r="100" spans="1:32" x14ac:dyDescent="0.25">
      <c r="A100" s="373">
        <v>55</v>
      </c>
      <c r="B100" s="374"/>
      <c r="C100" s="375"/>
      <c r="D100" s="459"/>
      <c r="F100" s="372" t="str">
        <f t="shared" si="5"/>
        <v>--</v>
      </c>
      <c r="G100" s="407"/>
      <c r="H100" s="407"/>
      <c r="I100" s="407"/>
      <c r="J100" s="407"/>
      <c r="K100" s="407"/>
      <c r="L100" s="407"/>
      <c r="M100" s="407"/>
      <c r="N100" s="407"/>
      <c r="O100" s="407"/>
      <c r="P100" s="407"/>
      <c r="Q100" s="407"/>
      <c r="R100" s="407"/>
      <c r="S100" s="407"/>
      <c r="T100" s="407"/>
      <c r="U100" s="407"/>
      <c r="V100" s="407"/>
      <c r="W100" s="407"/>
      <c r="X100" s="407"/>
      <c r="Y100" s="407"/>
      <c r="AF100" s="362">
        <f t="shared" si="4"/>
        <v>392</v>
      </c>
    </row>
    <row r="101" spans="1:32" x14ac:dyDescent="0.25">
      <c r="A101" s="373">
        <v>56</v>
      </c>
      <c r="B101" s="374"/>
      <c r="C101" s="375"/>
      <c r="D101" s="459"/>
      <c r="F101" s="372" t="str">
        <f t="shared" si="5"/>
        <v>--</v>
      </c>
      <c r="G101" s="407"/>
      <c r="H101" s="407"/>
      <c r="I101" s="407"/>
      <c r="J101" s="407"/>
      <c r="K101" s="407"/>
      <c r="L101" s="407"/>
      <c r="M101" s="407"/>
      <c r="N101" s="407"/>
      <c r="O101" s="407"/>
      <c r="P101" s="407"/>
      <c r="Q101" s="407"/>
      <c r="R101" s="407"/>
      <c r="S101" s="407"/>
      <c r="T101" s="407"/>
      <c r="U101" s="407"/>
      <c r="V101" s="407"/>
      <c r="W101" s="407"/>
      <c r="X101" s="407"/>
      <c r="Y101" s="407"/>
      <c r="AF101" s="362">
        <f t="shared" si="4"/>
        <v>396</v>
      </c>
    </row>
    <row r="102" spans="1:32" x14ac:dyDescent="0.25">
      <c r="A102" s="373">
        <v>57</v>
      </c>
      <c r="B102" s="374"/>
      <c r="C102" s="375"/>
      <c r="D102" s="459"/>
      <c r="F102" s="372" t="str">
        <f t="shared" si="5"/>
        <v>--</v>
      </c>
      <c r="G102" s="407"/>
      <c r="H102" s="407"/>
      <c r="I102" s="407"/>
      <c r="J102" s="407"/>
      <c r="K102" s="407"/>
      <c r="L102" s="407"/>
      <c r="M102" s="407"/>
      <c r="N102" s="407"/>
      <c r="O102" s="407"/>
      <c r="P102" s="407"/>
      <c r="Q102" s="407"/>
      <c r="R102" s="407"/>
      <c r="S102" s="407"/>
      <c r="T102" s="407"/>
      <c r="U102" s="407"/>
      <c r="V102" s="407"/>
      <c r="W102" s="407"/>
      <c r="X102" s="407"/>
      <c r="Y102" s="407"/>
      <c r="AF102" s="362">
        <f t="shared" si="4"/>
        <v>400</v>
      </c>
    </row>
    <row r="103" spans="1:32" x14ac:dyDescent="0.25">
      <c r="A103" s="373">
        <v>58</v>
      </c>
      <c r="B103" s="374"/>
      <c r="C103" s="375"/>
      <c r="D103" s="459"/>
      <c r="F103" s="372" t="str">
        <f t="shared" si="5"/>
        <v>--</v>
      </c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  <c r="U103" s="407"/>
      <c r="V103" s="407"/>
      <c r="W103" s="407"/>
      <c r="X103" s="407"/>
      <c r="Y103" s="407"/>
      <c r="AF103" s="362">
        <f t="shared" si="4"/>
        <v>404</v>
      </c>
    </row>
    <row r="104" spans="1:32" x14ac:dyDescent="0.25">
      <c r="A104" s="373">
        <v>59</v>
      </c>
      <c r="B104" s="374"/>
      <c r="C104" s="375"/>
      <c r="D104" s="459"/>
      <c r="F104" s="372" t="str">
        <f t="shared" si="5"/>
        <v>--</v>
      </c>
      <c r="G104" s="407"/>
      <c r="H104" s="407"/>
      <c r="I104" s="407"/>
      <c r="J104" s="407"/>
      <c r="K104" s="407"/>
      <c r="L104" s="407"/>
      <c r="M104" s="407"/>
      <c r="N104" s="407"/>
      <c r="O104" s="407"/>
      <c r="P104" s="407"/>
      <c r="Q104" s="407"/>
      <c r="R104" s="407"/>
      <c r="S104" s="407"/>
      <c r="T104" s="407"/>
      <c r="U104" s="407"/>
      <c r="V104" s="407"/>
      <c r="W104" s="407"/>
      <c r="X104" s="407"/>
      <c r="Y104" s="407"/>
      <c r="AF104" s="362">
        <f t="shared" si="4"/>
        <v>408</v>
      </c>
    </row>
    <row r="105" spans="1:32" x14ac:dyDescent="0.25">
      <c r="A105" s="373">
        <v>60</v>
      </c>
      <c r="B105" s="374"/>
      <c r="C105" s="375"/>
      <c r="D105" s="459"/>
      <c r="F105" s="372" t="str">
        <f t="shared" si="5"/>
        <v>--</v>
      </c>
      <c r="G105" s="407"/>
      <c r="H105" s="407"/>
      <c r="I105" s="407"/>
      <c r="J105" s="407"/>
      <c r="K105" s="407"/>
      <c r="L105" s="407"/>
      <c r="M105" s="407"/>
      <c r="N105" s="407"/>
      <c r="O105" s="407"/>
      <c r="P105" s="407"/>
      <c r="Q105" s="407"/>
      <c r="R105" s="407"/>
      <c r="S105" s="407"/>
      <c r="T105" s="407"/>
      <c r="U105" s="407"/>
      <c r="V105" s="407"/>
      <c r="W105" s="407"/>
      <c r="X105" s="407"/>
      <c r="Y105" s="407"/>
      <c r="AF105" s="362">
        <f t="shared" si="4"/>
        <v>412</v>
      </c>
    </row>
    <row r="106" spans="1:32" x14ac:dyDescent="0.25">
      <c r="A106" s="373">
        <v>61</v>
      </c>
      <c r="B106" s="374"/>
      <c r="C106" s="375"/>
      <c r="D106" s="459"/>
      <c r="F106" s="372" t="str">
        <f t="shared" si="5"/>
        <v>--</v>
      </c>
      <c r="G106" s="407"/>
      <c r="H106" s="407"/>
      <c r="I106" s="407"/>
      <c r="J106" s="407"/>
      <c r="K106" s="407"/>
      <c r="L106" s="407"/>
      <c r="M106" s="407"/>
      <c r="N106" s="407"/>
      <c r="O106" s="407"/>
      <c r="P106" s="407"/>
      <c r="Q106" s="407"/>
      <c r="R106" s="407"/>
      <c r="S106" s="407"/>
      <c r="T106" s="407"/>
      <c r="U106" s="407"/>
      <c r="V106" s="407"/>
      <c r="W106" s="407"/>
      <c r="X106" s="407"/>
      <c r="Y106" s="407"/>
      <c r="AF106" s="362">
        <f t="shared" si="4"/>
        <v>416</v>
      </c>
    </row>
    <row r="107" spans="1:32" x14ac:dyDescent="0.25">
      <c r="A107" s="373">
        <v>62</v>
      </c>
      <c r="B107" s="374"/>
      <c r="C107" s="375"/>
      <c r="D107" s="459"/>
      <c r="F107" s="372" t="str">
        <f t="shared" si="5"/>
        <v>--</v>
      </c>
      <c r="G107" s="407"/>
      <c r="H107" s="407"/>
      <c r="I107" s="407"/>
      <c r="J107" s="407"/>
      <c r="K107" s="407"/>
      <c r="L107" s="407"/>
      <c r="M107" s="407"/>
      <c r="N107" s="407"/>
      <c r="O107" s="407"/>
      <c r="P107" s="407"/>
      <c r="Q107" s="407"/>
      <c r="R107" s="407"/>
      <c r="S107" s="407"/>
      <c r="T107" s="407"/>
      <c r="U107" s="407"/>
      <c r="V107" s="407"/>
      <c r="W107" s="407"/>
      <c r="X107" s="407"/>
      <c r="Y107" s="407"/>
      <c r="AF107" s="362">
        <f t="shared" si="4"/>
        <v>420</v>
      </c>
    </row>
    <row r="108" spans="1:32" x14ac:dyDescent="0.25">
      <c r="A108" s="373">
        <v>63</v>
      </c>
      <c r="B108" s="374"/>
      <c r="C108" s="375"/>
      <c r="D108" s="459"/>
      <c r="F108" s="372" t="str">
        <f t="shared" si="5"/>
        <v>--</v>
      </c>
      <c r="G108" s="407"/>
      <c r="H108" s="407"/>
      <c r="I108" s="407"/>
      <c r="J108" s="407"/>
      <c r="K108" s="407"/>
      <c r="L108" s="407"/>
      <c r="M108" s="407"/>
      <c r="N108" s="407"/>
      <c r="O108" s="407"/>
      <c r="P108" s="407"/>
      <c r="Q108" s="407"/>
      <c r="R108" s="407"/>
      <c r="S108" s="407"/>
      <c r="T108" s="407"/>
      <c r="U108" s="407"/>
      <c r="V108" s="407"/>
      <c r="W108" s="407"/>
      <c r="X108" s="407"/>
      <c r="Y108" s="407"/>
      <c r="AF108" s="362">
        <f t="shared" si="4"/>
        <v>424</v>
      </c>
    </row>
    <row r="109" spans="1:32" x14ac:dyDescent="0.25">
      <c r="A109" s="373">
        <v>64</v>
      </c>
      <c r="B109" s="374"/>
      <c r="C109" s="375"/>
      <c r="D109" s="459"/>
      <c r="F109" s="372" t="str">
        <f t="shared" si="5"/>
        <v>--</v>
      </c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  <c r="U109" s="407"/>
      <c r="V109" s="407"/>
      <c r="W109" s="407"/>
      <c r="X109" s="407"/>
      <c r="Y109" s="407"/>
      <c r="AF109" s="362">
        <f t="shared" si="4"/>
        <v>428</v>
      </c>
    </row>
    <row r="110" spans="1:32" x14ac:dyDescent="0.25">
      <c r="A110" s="373">
        <v>65</v>
      </c>
      <c r="B110" s="374"/>
      <c r="C110" s="375"/>
      <c r="D110" s="459"/>
      <c r="F110" s="372" t="str">
        <f t="shared" si="5"/>
        <v>--</v>
      </c>
      <c r="G110" s="407"/>
      <c r="H110" s="407"/>
      <c r="I110" s="407"/>
      <c r="J110" s="407"/>
      <c r="K110" s="407"/>
      <c r="L110" s="407"/>
      <c r="M110" s="407"/>
      <c r="N110" s="407"/>
      <c r="O110" s="407"/>
      <c r="P110" s="407"/>
      <c r="Q110" s="407"/>
      <c r="R110" s="407"/>
      <c r="S110" s="407"/>
      <c r="T110" s="407"/>
      <c r="U110" s="407"/>
      <c r="V110" s="407"/>
      <c r="W110" s="407"/>
      <c r="X110" s="407"/>
      <c r="Y110" s="407"/>
      <c r="AF110" s="362">
        <f t="shared" si="4"/>
        <v>432</v>
      </c>
    </row>
    <row r="111" spans="1:32" x14ac:dyDescent="0.25">
      <c r="A111" s="373">
        <v>66</v>
      </c>
      <c r="B111" s="374"/>
      <c r="C111" s="375"/>
      <c r="D111" s="459"/>
      <c r="F111" s="372" t="str">
        <f t="shared" ref="F111:F174" si="6">IF(AND(B111="",C111="",D111=""),$AG$3,IF(AND(C111="",D111=""),$AG$4,IF(AND(B111="",D111=""),$AG$5,IF(AND(B111="",C111=""),$AG$6,IF(D111="",$AG$7,IF(C111="",$AG$8,IF(B111="",$AG$9,$AG$10)))))))</f>
        <v>--</v>
      </c>
      <c r="G111" s="407"/>
      <c r="H111" s="407"/>
      <c r="I111" s="407"/>
      <c r="J111" s="407"/>
      <c r="K111" s="407"/>
      <c r="L111" s="407"/>
      <c r="M111" s="407"/>
      <c r="N111" s="407"/>
      <c r="O111" s="407"/>
      <c r="P111" s="407"/>
      <c r="Q111" s="407"/>
      <c r="R111" s="407"/>
      <c r="S111" s="407"/>
      <c r="T111" s="407"/>
      <c r="U111" s="407"/>
      <c r="V111" s="407"/>
      <c r="W111" s="407"/>
      <c r="X111" s="407"/>
      <c r="Y111" s="407"/>
      <c r="AF111" s="362">
        <f t="shared" si="4"/>
        <v>436</v>
      </c>
    </row>
    <row r="112" spans="1:32" x14ac:dyDescent="0.25">
      <c r="A112" s="373">
        <v>67</v>
      </c>
      <c r="B112" s="374"/>
      <c r="C112" s="375"/>
      <c r="D112" s="459"/>
      <c r="F112" s="372" t="str">
        <f t="shared" si="6"/>
        <v>--</v>
      </c>
      <c r="G112" s="407"/>
      <c r="H112" s="407"/>
      <c r="I112" s="407"/>
      <c r="J112" s="407"/>
      <c r="K112" s="407"/>
      <c r="L112" s="407"/>
      <c r="M112" s="407"/>
      <c r="N112" s="407"/>
      <c r="O112" s="407"/>
      <c r="P112" s="407"/>
      <c r="Q112" s="407"/>
      <c r="R112" s="407"/>
      <c r="S112" s="407"/>
      <c r="T112" s="407"/>
      <c r="U112" s="407"/>
      <c r="V112" s="407"/>
      <c r="W112" s="407"/>
      <c r="X112" s="407"/>
      <c r="Y112" s="407"/>
      <c r="AF112" s="362">
        <f t="shared" si="4"/>
        <v>440</v>
      </c>
    </row>
    <row r="113" spans="1:32" x14ac:dyDescent="0.25">
      <c r="A113" s="373">
        <v>68</v>
      </c>
      <c r="B113" s="374"/>
      <c r="C113" s="375"/>
      <c r="D113" s="459"/>
      <c r="F113" s="372" t="str">
        <f t="shared" si="6"/>
        <v>--</v>
      </c>
      <c r="G113" s="407"/>
      <c r="H113" s="407"/>
      <c r="I113" s="407"/>
      <c r="J113" s="407"/>
      <c r="K113" s="407"/>
      <c r="L113" s="407"/>
      <c r="M113" s="407"/>
      <c r="N113" s="407"/>
      <c r="O113" s="407"/>
      <c r="P113" s="407"/>
      <c r="Q113" s="407"/>
      <c r="R113" s="407"/>
      <c r="S113" s="407"/>
      <c r="T113" s="407"/>
      <c r="U113" s="407"/>
      <c r="V113" s="407"/>
      <c r="W113" s="407"/>
      <c r="X113" s="407"/>
      <c r="Y113" s="407"/>
      <c r="AF113" s="362">
        <f t="shared" si="4"/>
        <v>444</v>
      </c>
    </row>
    <row r="114" spans="1:32" x14ac:dyDescent="0.25">
      <c r="A114" s="373">
        <v>69</v>
      </c>
      <c r="B114" s="374"/>
      <c r="C114" s="375"/>
      <c r="D114" s="459"/>
      <c r="F114" s="372" t="str">
        <f t="shared" si="6"/>
        <v>--</v>
      </c>
      <c r="G114" s="407"/>
      <c r="H114" s="407"/>
      <c r="I114" s="407"/>
      <c r="J114" s="407"/>
      <c r="K114" s="407"/>
      <c r="L114" s="407"/>
      <c r="M114" s="407"/>
      <c r="N114" s="407"/>
      <c r="O114" s="407"/>
      <c r="P114" s="407"/>
      <c r="Q114" s="407"/>
      <c r="R114" s="407"/>
      <c r="S114" s="407"/>
      <c r="T114" s="407"/>
      <c r="U114" s="407"/>
      <c r="V114" s="407"/>
      <c r="W114" s="407"/>
      <c r="X114" s="407"/>
      <c r="Y114" s="407"/>
      <c r="AF114" s="362">
        <f t="shared" si="4"/>
        <v>448</v>
      </c>
    </row>
    <row r="115" spans="1:32" x14ac:dyDescent="0.25">
      <c r="A115" s="373">
        <v>70</v>
      </c>
      <c r="B115" s="374"/>
      <c r="C115" s="375"/>
      <c r="D115" s="459"/>
      <c r="F115" s="372" t="str">
        <f t="shared" si="6"/>
        <v>--</v>
      </c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  <c r="U115" s="407"/>
      <c r="V115" s="407"/>
      <c r="W115" s="407"/>
      <c r="X115" s="407"/>
      <c r="Y115" s="407"/>
      <c r="AF115" s="362">
        <f t="shared" si="4"/>
        <v>452</v>
      </c>
    </row>
    <row r="116" spans="1:32" x14ac:dyDescent="0.25">
      <c r="A116" s="373">
        <v>71</v>
      </c>
      <c r="B116" s="374"/>
      <c r="C116" s="375"/>
      <c r="D116" s="459"/>
      <c r="F116" s="372" t="str">
        <f t="shared" si="6"/>
        <v>--</v>
      </c>
      <c r="G116" s="407"/>
      <c r="H116" s="407"/>
      <c r="I116" s="407"/>
      <c r="J116" s="407"/>
      <c r="K116" s="407"/>
      <c r="L116" s="407"/>
      <c r="M116" s="407"/>
      <c r="N116" s="407"/>
      <c r="O116" s="407"/>
      <c r="P116" s="407"/>
      <c r="Q116" s="407"/>
      <c r="R116" s="407"/>
      <c r="S116" s="407"/>
      <c r="T116" s="407"/>
      <c r="U116" s="407"/>
      <c r="V116" s="407"/>
      <c r="W116" s="407"/>
      <c r="X116" s="407"/>
      <c r="Y116" s="407"/>
      <c r="AF116" s="362">
        <f t="shared" si="4"/>
        <v>456</v>
      </c>
    </row>
    <row r="117" spans="1:32" x14ac:dyDescent="0.25">
      <c r="A117" s="373">
        <v>72</v>
      </c>
      <c r="B117" s="374"/>
      <c r="C117" s="375"/>
      <c r="D117" s="459"/>
      <c r="F117" s="372" t="str">
        <f t="shared" si="6"/>
        <v>--</v>
      </c>
      <c r="G117" s="407"/>
      <c r="H117" s="407"/>
      <c r="I117" s="407"/>
      <c r="J117" s="407"/>
      <c r="K117" s="407"/>
      <c r="L117" s="407"/>
      <c r="M117" s="407"/>
      <c r="N117" s="407"/>
      <c r="O117" s="407"/>
      <c r="P117" s="407"/>
      <c r="Q117" s="407"/>
      <c r="R117" s="407"/>
      <c r="S117" s="407"/>
      <c r="T117" s="407"/>
      <c r="U117" s="407"/>
      <c r="V117" s="407"/>
      <c r="W117" s="407"/>
      <c r="X117" s="407"/>
      <c r="Y117" s="407"/>
      <c r="AF117" s="362">
        <f t="shared" si="4"/>
        <v>460</v>
      </c>
    </row>
    <row r="118" spans="1:32" x14ac:dyDescent="0.25">
      <c r="A118" s="373">
        <v>73</v>
      </c>
      <c r="B118" s="374"/>
      <c r="C118" s="375"/>
      <c r="D118" s="459"/>
      <c r="F118" s="372" t="str">
        <f t="shared" si="6"/>
        <v>--</v>
      </c>
      <c r="G118" s="407"/>
      <c r="H118" s="407"/>
      <c r="I118" s="407"/>
      <c r="J118" s="407"/>
      <c r="K118" s="407"/>
      <c r="L118" s="407"/>
      <c r="M118" s="407"/>
      <c r="N118" s="407"/>
      <c r="O118" s="407"/>
      <c r="P118" s="407"/>
      <c r="Q118" s="407"/>
      <c r="R118" s="407"/>
      <c r="S118" s="407"/>
      <c r="T118" s="407"/>
      <c r="U118" s="407"/>
      <c r="V118" s="407"/>
      <c r="W118" s="407"/>
      <c r="X118" s="407"/>
      <c r="Y118" s="407"/>
      <c r="AF118" s="362">
        <f t="shared" si="4"/>
        <v>464</v>
      </c>
    </row>
    <row r="119" spans="1:32" x14ac:dyDescent="0.25">
      <c r="A119" s="373">
        <v>74</v>
      </c>
      <c r="B119" s="374"/>
      <c r="C119" s="375"/>
      <c r="D119" s="459"/>
      <c r="F119" s="372" t="str">
        <f t="shared" si="6"/>
        <v>--</v>
      </c>
      <c r="G119" s="407"/>
      <c r="H119" s="407"/>
      <c r="I119" s="407"/>
      <c r="J119" s="407"/>
      <c r="K119" s="407"/>
      <c r="L119" s="407"/>
      <c r="M119" s="407"/>
      <c r="N119" s="407"/>
      <c r="O119" s="407"/>
      <c r="P119" s="407"/>
      <c r="Q119" s="407"/>
      <c r="R119" s="407"/>
      <c r="S119" s="407"/>
      <c r="T119" s="407"/>
      <c r="U119" s="407"/>
      <c r="V119" s="407"/>
      <c r="W119" s="407"/>
      <c r="X119" s="407"/>
      <c r="Y119" s="407"/>
      <c r="AF119" s="362">
        <f t="shared" si="4"/>
        <v>468</v>
      </c>
    </row>
    <row r="120" spans="1:32" x14ac:dyDescent="0.25">
      <c r="A120" s="373">
        <v>75</v>
      </c>
      <c r="B120" s="374"/>
      <c r="C120" s="375"/>
      <c r="D120" s="459"/>
      <c r="F120" s="372" t="str">
        <f t="shared" si="6"/>
        <v>--</v>
      </c>
      <c r="G120" s="407"/>
      <c r="H120" s="407"/>
      <c r="I120" s="407"/>
      <c r="J120" s="407"/>
      <c r="K120" s="407"/>
      <c r="L120" s="407"/>
      <c r="M120" s="407"/>
      <c r="N120" s="407"/>
      <c r="O120" s="407"/>
      <c r="P120" s="407"/>
      <c r="Q120" s="407"/>
      <c r="R120" s="407"/>
      <c r="S120" s="407"/>
      <c r="T120" s="407"/>
      <c r="U120" s="407"/>
      <c r="V120" s="407"/>
      <c r="W120" s="407"/>
      <c r="X120" s="407"/>
      <c r="Y120" s="407"/>
      <c r="AF120" s="362">
        <f t="shared" si="4"/>
        <v>472</v>
      </c>
    </row>
    <row r="121" spans="1:32" x14ac:dyDescent="0.25">
      <c r="A121" s="373">
        <v>76</v>
      </c>
      <c r="B121" s="374"/>
      <c r="C121" s="375"/>
      <c r="D121" s="459"/>
      <c r="F121" s="372" t="str">
        <f t="shared" si="6"/>
        <v>--</v>
      </c>
      <c r="G121" s="407"/>
      <c r="H121" s="407"/>
      <c r="I121" s="407"/>
      <c r="J121" s="407"/>
      <c r="K121" s="407"/>
      <c r="L121" s="407"/>
      <c r="M121" s="407"/>
      <c r="N121" s="407"/>
      <c r="O121" s="407"/>
      <c r="P121" s="407"/>
      <c r="Q121" s="407"/>
      <c r="R121" s="407"/>
      <c r="S121" s="407"/>
      <c r="T121" s="407"/>
      <c r="U121" s="407"/>
      <c r="V121" s="407"/>
      <c r="W121" s="407"/>
      <c r="X121" s="407"/>
      <c r="Y121" s="407"/>
      <c r="AF121" s="362">
        <f t="shared" si="4"/>
        <v>476</v>
      </c>
    </row>
    <row r="122" spans="1:32" x14ac:dyDescent="0.25">
      <c r="A122" s="373">
        <v>77</v>
      </c>
      <c r="B122" s="374"/>
      <c r="C122" s="375"/>
      <c r="D122" s="459"/>
      <c r="F122" s="372" t="str">
        <f t="shared" si="6"/>
        <v>--</v>
      </c>
      <c r="G122" s="407"/>
      <c r="H122" s="407"/>
      <c r="I122" s="407"/>
      <c r="J122" s="407"/>
      <c r="K122" s="407"/>
      <c r="L122" s="407"/>
      <c r="M122" s="407"/>
      <c r="N122" s="407"/>
      <c r="O122" s="407"/>
      <c r="P122" s="407"/>
      <c r="Q122" s="407"/>
      <c r="R122" s="407"/>
      <c r="S122" s="407"/>
      <c r="T122" s="407"/>
      <c r="U122" s="407"/>
      <c r="V122" s="407"/>
      <c r="W122" s="407"/>
      <c r="X122" s="407"/>
      <c r="Y122" s="407"/>
      <c r="AF122" s="362">
        <f t="shared" si="4"/>
        <v>480</v>
      </c>
    </row>
    <row r="123" spans="1:32" x14ac:dyDescent="0.25">
      <c r="A123" s="373">
        <v>78</v>
      </c>
      <c r="B123" s="374"/>
      <c r="C123" s="375"/>
      <c r="D123" s="459"/>
      <c r="F123" s="372" t="str">
        <f t="shared" si="6"/>
        <v>--</v>
      </c>
      <c r="G123" s="407"/>
      <c r="H123" s="407"/>
      <c r="I123" s="407"/>
      <c r="J123" s="407"/>
      <c r="K123" s="407"/>
      <c r="L123" s="407"/>
      <c r="M123" s="407"/>
      <c r="N123" s="407"/>
      <c r="O123" s="407"/>
      <c r="P123" s="407"/>
      <c r="Q123" s="407"/>
      <c r="R123" s="407"/>
      <c r="S123" s="407"/>
      <c r="T123" s="407"/>
      <c r="U123" s="407"/>
      <c r="V123" s="407"/>
      <c r="W123" s="407"/>
      <c r="X123" s="407"/>
      <c r="Y123" s="407"/>
      <c r="AF123" s="362">
        <f t="shared" si="4"/>
        <v>484</v>
      </c>
    </row>
    <row r="124" spans="1:32" x14ac:dyDescent="0.25">
      <c r="A124" s="373">
        <v>79</v>
      </c>
      <c r="B124" s="374"/>
      <c r="C124" s="375"/>
      <c r="D124" s="459"/>
      <c r="F124" s="372" t="str">
        <f t="shared" si="6"/>
        <v>--</v>
      </c>
      <c r="G124" s="407"/>
      <c r="H124" s="407"/>
      <c r="I124" s="407"/>
      <c r="J124" s="407"/>
      <c r="K124" s="407"/>
      <c r="L124" s="407"/>
      <c r="M124" s="407"/>
      <c r="N124" s="407"/>
      <c r="O124" s="407"/>
      <c r="P124" s="407"/>
      <c r="Q124" s="407"/>
      <c r="R124" s="407"/>
      <c r="S124" s="407"/>
      <c r="T124" s="407"/>
      <c r="U124" s="407"/>
      <c r="V124" s="407"/>
      <c r="W124" s="407"/>
      <c r="X124" s="407"/>
      <c r="Y124" s="407"/>
      <c r="AF124" s="362">
        <f t="shared" si="4"/>
        <v>488</v>
      </c>
    </row>
    <row r="125" spans="1:32" x14ac:dyDescent="0.25">
      <c r="A125" s="373">
        <v>80</v>
      </c>
      <c r="B125" s="374"/>
      <c r="C125" s="375"/>
      <c r="D125" s="459"/>
      <c r="F125" s="372" t="str">
        <f t="shared" si="6"/>
        <v>--</v>
      </c>
      <c r="G125" s="407"/>
      <c r="H125" s="407"/>
      <c r="I125" s="407"/>
      <c r="J125" s="407"/>
      <c r="K125" s="407"/>
      <c r="L125" s="407"/>
      <c r="M125" s="407"/>
      <c r="N125" s="407"/>
      <c r="O125" s="407"/>
      <c r="P125" s="407"/>
      <c r="Q125" s="407"/>
      <c r="R125" s="407"/>
      <c r="S125" s="407"/>
      <c r="T125" s="407"/>
      <c r="U125" s="407"/>
      <c r="V125" s="407"/>
      <c r="W125" s="407"/>
      <c r="X125" s="407"/>
      <c r="Y125" s="407"/>
      <c r="AF125" s="362">
        <f t="shared" si="4"/>
        <v>492</v>
      </c>
    </row>
    <row r="126" spans="1:32" x14ac:dyDescent="0.25">
      <c r="A126" s="373">
        <v>81</v>
      </c>
      <c r="B126" s="374"/>
      <c r="C126" s="375"/>
      <c r="D126" s="459"/>
      <c r="F126" s="372" t="str">
        <f t="shared" si="6"/>
        <v>--</v>
      </c>
      <c r="G126" s="407"/>
      <c r="H126" s="407"/>
      <c r="I126" s="407"/>
      <c r="J126" s="407"/>
      <c r="K126" s="407"/>
      <c r="L126" s="407"/>
      <c r="M126" s="407"/>
      <c r="N126" s="407"/>
      <c r="O126" s="407"/>
      <c r="P126" s="407"/>
      <c r="Q126" s="407"/>
      <c r="R126" s="407"/>
      <c r="S126" s="407"/>
      <c r="T126" s="407"/>
      <c r="U126" s="407"/>
      <c r="V126" s="407"/>
      <c r="W126" s="407"/>
      <c r="X126" s="407"/>
      <c r="Y126" s="407"/>
      <c r="AF126" s="362">
        <f t="shared" si="4"/>
        <v>496</v>
      </c>
    </row>
    <row r="127" spans="1:32" x14ac:dyDescent="0.25">
      <c r="A127" s="373">
        <v>82</v>
      </c>
      <c r="B127" s="374"/>
      <c r="C127" s="375"/>
      <c r="D127" s="459"/>
      <c r="F127" s="372" t="str">
        <f t="shared" si="6"/>
        <v>--</v>
      </c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  <c r="U127" s="407"/>
      <c r="V127" s="407"/>
      <c r="W127" s="407"/>
      <c r="X127" s="407"/>
      <c r="Y127" s="407"/>
      <c r="AF127" s="362">
        <f t="shared" si="4"/>
        <v>500</v>
      </c>
    </row>
    <row r="128" spans="1:32" x14ac:dyDescent="0.25">
      <c r="A128" s="373">
        <v>83</v>
      </c>
      <c r="B128" s="374"/>
      <c r="C128" s="375"/>
      <c r="D128" s="459"/>
      <c r="F128" s="372" t="str">
        <f t="shared" si="6"/>
        <v>--</v>
      </c>
      <c r="G128" s="407"/>
      <c r="H128" s="407"/>
      <c r="I128" s="407"/>
      <c r="J128" s="407"/>
      <c r="K128" s="407"/>
      <c r="L128" s="407"/>
      <c r="M128" s="407"/>
      <c r="N128" s="407"/>
      <c r="O128" s="407"/>
      <c r="P128" s="407"/>
      <c r="Q128" s="407"/>
      <c r="R128" s="407"/>
      <c r="S128" s="407"/>
      <c r="T128" s="407"/>
      <c r="U128" s="407"/>
      <c r="V128" s="407"/>
      <c r="W128" s="407"/>
      <c r="X128" s="407"/>
      <c r="Y128" s="407"/>
    </row>
    <row r="129" spans="1:25" x14ac:dyDescent="0.25">
      <c r="A129" s="373">
        <v>84</v>
      </c>
      <c r="B129" s="374"/>
      <c r="C129" s="375"/>
      <c r="D129" s="459"/>
      <c r="F129" s="372" t="str">
        <f t="shared" si="6"/>
        <v>--</v>
      </c>
      <c r="G129" s="407"/>
      <c r="H129" s="407"/>
      <c r="I129" s="407"/>
      <c r="J129" s="407"/>
      <c r="K129" s="407"/>
      <c r="L129" s="407"/>
      <c r="M129" s="407"/>
      <c r="N129" s="407"/>
      <c r="O129" s="407"/>
      <c r="P129" s="407"/>
      <c r="Q129" s="407"/>
      <c r="R129" s="407"/>
      <c r="S129" s="407"/>
      <c r="T129" s="407"/>
      <c r="U129" s="407"/>
      <c r="V129" s="407"/>
      <c r="W129" s="407"/>
      <c r="X129" s="407"/>
      <c r="Y129" s="407"/>
    </row>
    <row r="130" spans="1:25" x14ac:dyDescent="0.25">
      <c r="A130" s="373">
        <v>85</v>
      </c>
      <c r="B130" s="374"/>
      <c r="C130" s="375"/>
      <c r="D130" s="459"/>
      <c r="F130" s="372" t="str">
        <f t="shared" si="6"/>
        <v>--</v>
      </c>
      <c r="G130" s="407"/>
      <c r="H130" s="407"/>
      <c r="I130" s="407"/>
      <c r="J130" s="407"/>
      <c r="K130" s="407"/>
      <c r="L130" s="407"/>
      <c r="M130" s="407"/>
      <c r="N130" s="407"/>
      <c r="O130" s="407"/>
      <c r="P130" s="407"/>
      <c r="Q130" s="407"/>
      <c r="R130" s="407"/>
      <c r="S130" s="407"/>
      <c r="T130" s="407"/>
      <c r="U130" s="407"/>
      <c r="V130" s="407"/>
      <c r="W130" s="407"/>
      <c r="X130" s="407"/>
      <c r="Y130" s="407"/>
    </row>
    <row r="131" spans="1:25" x14ac:dyDescent="0.25">
      <c r="A131" s="373">
        <v>86</v>
      </c>
      <c r="B131" s="374"/>
      <c r="C131" s="375"/>
      <c r="D131" s="459"/>
      <c r="F131" s="372" t="str">
        <f t="shared" si="6"/>
        <v>--</v>
      </c>
      <c r="G131" s="407"/>
      <c r="H131" s="407"/>
      <c r="I131" s="407"/>
      <c r="J131" s="407"/>
      <c r="K131" s="407"/>
      <c r="L131" s="407"/>
      <c r="M131" s="407"/>
      <c r="N131" s="407"/>
      <c r="O131" s="407"/>
      <c r="P131" s="407"/>
      <c r="Q131" s="407"/>
      <c r="R131" s="407"/>
      <c r="S131" s="407"/>
      <c r="T131" s="407"/>
      <c r="U131" s="407"/>
      <c r="V131" s="407"/>
      <c r="W131" s="407"/>
      <c r="X131" s="407"/>
      <c r="Y131" s="407"/>
    </row>
    <row r="132" spans="1:25" x14ac:dyDescent="0.25">
      <c r="A132" s="373">
        <v>87</v>
      </c>
      <c r="B132" s="374"/>
      <c r="C132" s="375"/>
      <c r="D132" s="459"/>
      <c r="F132" s="372" t="str">
        <f t="shared" si="6"/>
        <v>--</v>
      </c>
      <c r="G132" s="407"/>
      <c r="H132" s="407"/>
      <c r="I132" s="407"/>
      <c r="J132" s="407"/>
      <c r="K132" s="407"/>
      <c r="L132" s="407"/>
      <c r="M132" s="407"/>
      <c r="N132" s="407"/>
      <c r="O132" s="407"/>
      <c r="P132" s="407"/>
      <c r="Q132" s="407"/>
      <c r="R132" s="407"/>
      <c r="S132" s="407"/>
      <c r="T132" s="407"/>
      <c r="U132" s="407"/>
      <c r="V132" s="407"/>
      <c r="W132" s="407"/>
      <c r="X132" s="407"/>
      <c r="Y132" s="407"/>
    </row>
    <row r="133" spans="1:25" x14ac:dyDescent="0.25">
      <c r="A133" s="373">
        <v>88</v>
      </c>
      <c r="B133" s="374"/>
      <c r="C133" s="375"/>
      <c r="D133" s="459"/>
      <c r="F133" s="372" t="str">
        <f t="shared" si="6"/>
        <v>--</v>
      </c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  <c r="U133" s="407"/>
      <c r="V133" s="407"/>
      <c r="W133" s="407"/>
      <c r="X133" s="407"/>
      <c r="Y133" s="407"/>
    </row>
    <row r="134" spans="1:25" x14ac:dyDescent="0.25">
      <c r="A134" s="373">
        <v>89</v>
      </c>
      <c r="B134" s="374"/>
      <c r="C134" s="375"/>
      <c r="D134" s="459"/>
      <c r="F134" s="372" t="str">
        <f t="shared" si="6"/>
        <v>--</v>
      </c>
      <c r="G134" s="407"/>
      <c r="H134" s="407"/>
      <c r="I134" s="407"/>
      <c r="J134" s="407"/>
      <c r="K134" s="407"/>
      <c r="L134" s="407"/>
      <c r="M134" s="407"/>
      <c r="N134" s="407"/>
      <c r="O134" s="407"/>
      <c r="P134" s="407"/>
      <c r="Q134" s="407"/>
      <c r="R134" s="407"/>
      <c r="S134" s="407"/>
      <c r="T134" s="407"/>
      <c r="U134" s="407"/>
      <c r="V134" s="407"/>
      <c r="W134" s="407"/>
      <c r="X134" s="407"/>
      <c r="Y134" s="407"/>
    </row>
    <row r="135" spans="1:25" x14ac:dyDescent="0.25">
      <c r="A135" s="373">
        <v>90</v>
      </c>
      <c r="B135" s="374"/>
      <c r="C135" s="375"/>
      <c r="D135" s="459"/>
      <c r="F135" s="372" t="str">
        <f t="shared" si="6"/>
        <v>--</v>
      </c>
      <c r="G135" s="407"/>
      <c r="H135" s="407"/>
      <c r="I135" s="407"/>
      <c r="J135" s="407"/>
      <c r="K135" s="407"/>
      <c r="L135" s="407"/>
      <c r="M135" s="407"/>
      <c r="N135" s="407"/>
      <c r="O135" s="407"/>
      <c r="P135" s="407"/>
      <c r="Q135" s="407"/>
      <c r="R135" s="407"/>
      <c r="S135" s="407"/>
      <c r="T135" s="407"/>
      <c r="U135" s="407"/>
      <c r="V135" s="407"/>
      <c r="W135" s="407"/>
      <c r="X135" s="407"/>
      <c r="Y135" s="407"/>
    </row>
    <row r="136" spans="1:25" x14ac:dyDescent="0.25">
      <c r="A136" s="373">
        <v>91</v>
      </c>
      <c r="B136" s="374"/>
      <c r="C136" s="375"/>
      <c r="D136" s="459"/>
      <c r="F136" s="372" t="str">
        <f t="shared" si="6"/>
        <v>--</v>
      </c>
      <c r="G136" s="407"/>
      <c r="H136" s="407"/>
      <c r="I136" s="407"/>
      <c r="J136" s="407"/>
      <c r="K136" s="407"/>
      <c r="L136" s="407"/>
      <c r="M136" s="407"/>
      <c r="N136" s="407"/>
      <c r="O136" s="407"/>
      <c r="P136" s="407"/>
      <c r="Q136" s="407"/>
      <c r="R136" s="407"/>
      <c r="S136" s="407"/>
      <c r="T136" s="407"/>
      <c r="U136" s="407"/>
      <c r="V136" s="407"/>
      <c r="W136" s="407"/>
      <c r="X136" s="407"/>
      <c r="Y136" s="407"/>
    </row>
    <row r="137" spans="1:25" x14ac:dyDescent="0.25">
      <c r="A137" s="373">
        <v>92</v>
      </c>
      <c r="B137" s="374"/>
      <c r="C137" s="375"/>
      <c r="D137" s="459"/>
      <c r="F137" s="372" t="str">
        <f t="shared" si="6"/>
        <v>--</v>
      </c>
      <c r="G137" s="407"/>
      <c r="H137" s="407"/>
      <c r="I137" s="407"/>
      <c r="J137" s="407"/>
      <c r="K137" s="407"/>
      <c r="L137" s="407"/>
      <c r="M137" s="407"/>
      <c r="N137" s="407"/>
      <c r="O137" s="407"/>
      <c r="P137" s="407"/>
      <c r="Q137" s="407"/>
      <c r="R137" s="407"/>
      <c r="S137" s="407"/>
      <c r="T137" s="407"/>
      <c r="U137" s="407"/>
      <c r="V137" s="407"/>
      <c r="W137" s="407"/>
      <c r="X137" s="407"/>
      <c r="Y137" s="407"/>
    </row>
    <row r="138" spans="1:25" x14ac:dyDescent="0.25">
      <c r="A138" s="373">
        <v>93</v>
      </c>
      <c r="B138" s="374"/>
      <c r="C138" s="375"/>
      <c r="D138" s="459"/>
      <c r="F138" s="372" t="str">
        <f t="shared" si="6"/>
        <v>--</v>
      </c>
      <c r="G138" s="407"/>
      <c r="H138" s="407"/>
      <c r="I138" s="407"/>
      <c r="J138" s="407"/>
      <c r="K138" s="407"/>
      <c r="L138" s="407"/>
      <c r="M138" s="407"/>
      <c r="N138" s="407"/>
      <c r="O138" s="407"/>
      <c r="P138" s="407"/>
      <c r="Q138" s="407"/>
      <c r="R138" s="407"/>
      <c r="S138" s="407"/>
      <c r="T138" s="407"/>
      <c r="U138" s="407"/>
      <c r="V138" s="407"/>
      <c r="W138" s="407"/>
      <c r="X138" s="407"/>
      <c r="Y138" s="407"/>
    </row>
    <row r="139" spans="1:25" x14ac:dyDescent="0.25">
      <c r="A139" s="373">
        <v>94</v>
      </c>
      <c r="B139" s="374"/>
      <c r="C139" s="375"/>
      <c r="D139" s="459"/>
      <c r="F139" s="372" t="str">
        <f t="shared" si="6"/>
        <v>--</v>
      </c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  <c r="U139" s="407"/>
      <c r="V139" s="407"/>
      <c r="W139" s="407"/>
      <c r="X139" s="407"/>
      <c r="Y139" s="407"/>
    </row>
    <row r="140" spans="1:25" x14ac:dyDescent="0.25">
      <c r="A140" s="373">
        <v>95</v>
      </c>
      <c r="B140" s="374"/>
      <c r="C140" s="375"/>
      <c r="D140" s="459"/>
      <c r="F140" s="372" t="str">
        <f t="shared" si="6"/>
        <v>--</v>
      </c>
      <c r="G140" s="407"/>
      <c r="H140" s="407"/>
      <c r="I140" s="407"/>
      <c r="J140" s="407"/>
      <c r="K140" s="407"/>
      <c r="L140" s="407"/>
      <c r="M140" s="407"/>
      <c r="N140" s="407"/>
      <c r="O140" s="407"/>
      <c r="P140" s="407"/>
      <c r="Q140" s="407"/>
      <c r="R140" s="407"/>
      <c r="S140" s="407"/>
      <c r="T140" s="407"/>
      <c r="U140" s="407"/>
      <c r="V140" s="407"/>
      <c r="W140" s="407"/>
      <c r="X140" s="407"/>
      <c r="Y140" s="407"/>
    </row>
    <row r="141" spans="1:25" x14ac:dyDescent="0.25">
      <c r="A141" s="373">
        <v>96</v>
      </c>
      <c r="B141" s="374"/>
      <c r="C141" s="375"/>
      <c r="D141" s="459"/>
      <c r="F141" s="372" t="str">
        <f t="shared" si="6"/>
        <v>--</v>
      </c>
      <c r="G141" s="407"/>
      <c r="H141" s="407"/>
      <c r="I141" s="407"/>
      <c r="J141" s="407"/>
      <c r="K141" s="407"/>
      <c r="L141" s="407"/>
      <c r="M141" s="407"/>
      <c r="N141" s="407"/>
      <c r="O141" s="407"/>
      <c r="P141" s="407"/>
      <c r="Q141" s="407"/>
      <c r="R141" s="407"/>
      <c r="S141" s="407"/>
      <c r="T141" s="407"/>
      <c r="U141" s="407"/>
      <c r="V141" s="407"/>
      <c r="W141" s="407"/>
      <c r="X141" s="407"/>
      <c r="Y141" s="407"/>
    </row>
    <row r="142" spans="1:25" x14ac:dyDescent="0.25">
      <c r="A142" s="373">
        <v>97</v>
      </c>
      <c r="B142" s="374"/>
      <c r="C142" s="375"/>
      <c r="D142" s="459"/>
      <c r="F142" s="372" t="str">
        <f t="shared" si="6"/>
        <v>--</v>
      </c>
      <c r="G142" s="407"/>
      <c r="H142" s="407"/>
      <c r="I142" s="407"/>
      <c r="J142" s="407"/>
      <c r="K142" s="407"/>
      <c r="L142" s="407"/>
      <c r="M142" s="407"/>
      <c r="N142" s="407"/>
      <c r="O142" s="407"/>
      <c r="P142" s="407"/>
      <c r="Q142" s="407"/>
      <c r="R142" s="407"/>
      <c r="S142" s="407"/>
      <c r="T142" s="407"/>
      <c r="U142" s="407"/>
      <c r="V142" s="407"/>
      <c r="W142" s="407"/>
      <c r="X142" s="407"/>
      <c r="Y142" s="407"/>
    </row>
    <row r="143" spans="1:25" x14ac:dyDescent="0.25">
      <c r="A143" s="373">
        <v>98</v>
      </c>
      <c r="B143" s="374"/>
      <c r="C143" s="375"/>
      <c r="D143" s="459"/>
      <c r="F143" s="372" t="str">
        <f t="shared" si="6"/>
        <v>--</v>
      </c>
      <c r="G143" s="407"/>
      <c r="H143" s="407"/>
      <c r="I143" s="407"/>
      <c r="J143" s="407"/>
      <c r="K143" s="407"/>
      <c r="L143" s="407"/>
      <c r="M143" s="407"/>
      <c r="N143" s="407"/>
      <c r="O143" s="407"/>
      <c r="P143" s="407"/>
      <c r="Q143" s="407"/>
      <c r="R143" s="407"/>
      <c r="S143" s="407"/>
      <c r="T143" s="407"/>
      <c r="U143" s="407"/>
      <c r="V143" s="407"/>
      <c r="W143" s="407"/>
      <c r="X143" s="407"/>
      <c r="Y143" s="407"/>
    </row>
    <row r="144" spans="1:25" x14ac:dyDescent="0.25">
      <c r="A144" s="373">
        <v>99</v>
      </c>
      <c r="B144" s="374"/>
      <c r="C144" s="375"/>
      <c r="D144" s="459"/>
      <c r="F144" s="372" t="str">
        <f t="shared" si="6"/>
        <v>--</v>
      </c>
      <c r="G144" s="407"/>
      <c r="H144" s="407"/>
      <c r="I144" s="407"/>
      <c r="J144" s="407"/>
      <c r="K144" s="407"/>
      <c r="L144" s="407"/>
      <c r="M144" s="407"/>
      <c r="N144" s="407"/>
      <c r="O144" s="407"/>
      <c r="P144" s="407"/>
      <c r="Q144" s="407"/>
      <c r="R144" s="407"/>
      <c r="S144" s="407"/>
      <c r="T144" s="407"/>
      <c r="U144" s="407"/>
      <c r="V144" s="407"/>
      <c r="W144" s="407"/>
      <c r="X144" s="407"/>
      <c r="Y144" s="407"/>
    </row>
    <row r="145" spans="1:25" x14ac:dyDescent="0.25">
      <c r="A145" s="373">
        <v>100</v>
      </c>
      <c r="B145" s="374"/>
      <c r="C145" s="375"/>
      <c r="D145" s="459"/>
      <c r="F145" s="372" t="str">
        <f t="shared" si="6"/>
        <v>--</v>
      </c>
      <c r="G145" s="407"/>
      <c r="H145" s="407"/>
      <c r="I145" s="407"/>
      <c r="J145" s="407"/>
      <c r="K145" s="407"/>
      <c r="L145" s="407"/>
      <c r="M145" s="407"/>
      <c r="N145" s="407"/>
      <c r="O145" s="407"/>
      <c r="P145" s="407"/>
      <c r="Q145" s="407"/>
      <c r="R145" s="407"/>
      <c r="S145" s="407"/>
      <c r="T145" s="407"/>
      <c r="U145" s="407"/>
      <c r="V145" s="407"/>
      <c r="W145" s="407"/>
      <c r="X145" s="407"/>
      <c r="Y145" s="407"/>
    </row>
    <row r="146" spans="1:25" x14ac:dyDescent="0.25">
      <c r="A146" s="373">
        <v>101</v>
      </c>
      <c r="B146" s="374"/>
      <c r="C146" s="375"/>
      <c r="D146" s="459"/>
      <c r="F146" s="372" t="str">
        <f t="shared" si="6"/>
        <v>--</v>
      </c>
      <c r="G146" s="407"/>
      <c r="H146" s="407"/>
      <c r="I146" s="407"/>
      <c r="J146" s="407"/>
      <c r="K146" s="407"/>
      <c r="L146" s="407"/>
      <c r="M146" s="407"/>
      <c r="N146" s="407"/>
      <c r="O146" s="407"/>
      <c r="P146" s="407"/>
      <c r="Q146" s="407"/>
      <c r="R146" s="407"/>
      <c r="S146" s="407"/>
      <c r="T146" s="407"/>
      <c r="U146" s="407"/>
      <c r="V146" s="407"/>
      <c r="W146" s="407"/>
      <c r="X146" s="407"/>
      <c r="Y146" s="407"/>
    </row>
    <row r="147" spans="1:25" x14ac:dyDescent="0.25">
      <c r="A147" s="373">
        <v>102</v>
      </c>
      <c r="B147" s="374"/>
      <c r="C147" s="375"/>
      <c r="D147" s="459"/>
      <c r="F147" s="372" t="str">
        <f t="shared" si="6"/>
        <v>--</v>
      </c>
      <c r="G147" s="407"/>
      <c r="H147" s="407"/>
      <c r="I147" s="407"/>
      <c r="J147" s="407"/>
      <c r="K147" s="407"/>
      <c r="L147" s="407"/>
      <c r="M147" s="407"/>
      <c r="N147" s="407"/>
      <c r="O147" s="407"/>
      <c r="P147" s="407"/>
      <c r="Q147" s="407"/>
      <c r="R147" s="407"/>
      <c r="S147" s="407"/>
      <c r="T147" s="407"/>
      <c r="U147" s="407"/>
      <c r="V147" s="407"/>
      <c r="W147" s="407"/>
      <c r="X147" s="407"/>
      <c r="Y147" s="407"/>
    </row>
    <row r="148" spans="1:25" x14ac:dyDescent="0.25">
      <c r="A148" s="373">
        <v>103</v>
      </c>
      <c r="B148" s="374"/>
      <c r="C148" s="375"/>
      <c r="D148" s="459"/>
      <c r="F148" s="372" t="str">
        <f t="shared" si="6"/>
        <v>--</v>
      </c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</row>
    <row r="149" spans="1:25" x14ac:dyDescent="0.25">
      <c r="A149" s="373">
        <v>104</v>
      </c>
      <c r="B149" s="374"/>
      <c r="C149" s="375"/>
      <c r="D149" s="459"/>
      <c r="F149" s="372" t="str">
        <f t="shared" si="6"/>
        <v>--</v>
      </c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</row>
    <row r="150" spans="1:25" x14ac:dyDescent="0.25">
      <c r="A150" s="373">
        <v>105</v>
      </c>
      <c r="B150" s="374"/>
      <c r="C150" s="375"/>
      <c r="D150" s="459"/>
      <c r="F150" s="372" t="str">
        <f t="shared" si="6"/>
        <v>--</v>
      </c>
      <c r="G150" s="407"/>
      <c r="H150" s="407"/>
      <c r="I150" s="407"/>
      <c r="J150" s="407"/>
      <c r="K150" s="407"/>
      <c r="L150" s="407"/>
      <c r="M150" s="407"/>
      <c r="N150" s="407"/>
      <c r="O150" s="407"/>
      <c r="P150" s="407"/>
      <c r="Q150" s="407"/>
      <c r="R150" s="407"/>
      <c r="S150" s="407"/>
      <c r="T150" s="407"/>
      <c r="U150" s="407"/>
      <c r="V150" s="407"/>
      <c r="W150" s="407"/>
      <c r="X150" s="407"/>
      <c r="Y150" s="407"/>
    </row>
    <row r="151" spans="1:25" x14ac:dyDescent="0.25">
      <c r="A151" s="373">
        <v>106</v>
      </c>
      <c r="B151" s="374"/>
      <c r="C151" s="375"/>
      <c r="D151" s="459"/>
      <c r="F151" s="372" t="str">
        <f t="shared" si="6"/>
        <v>--</v>
      </c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  <c r="U151" s="407"/>
      <c r="V151" s="407"/>
      <c r="W151" s="407"/>
      <c r="X151" s="407"/>
      <c r="Y151" s="407"/>
    </row>
    <row r="152" spans="1:25" x14ac:dyDescent="0.25">
      <c r="A152" s="373">
        <v>107</v>
      </c>
      <c r="B152" s="374"/>
      <c r="C152" s="375"/>
      <c r="D152" s="459"/>
      <c r="F152" s="372" t="str">
        <f t="shared" si="6"/>
        <v>--</v>
      </c>
      <c r="G152" s="407"/>
      <c r="H152" s="407"/>
      <c r="I152" s="407"/>
      <c r="J152" s="407"/>
      <c r="K152" s="407"/>
      <c r="L152" s="407"/>
      <c r="M152" s="407"/>
      <c r="N152" s="407"/>
      <c r="O152" s="407"/>
      <c r="P152" s="407"/>
      <c r="Q152" s="407"/>
      <c r="R152" s="407"/>
      <c r="S152" s="407"/>
      <c r="T152" s="407"/>
      <c r="U152" s="407"/>
      <c r="V152" s="407"/>
      <c r="W152" s="407"/>
      <c r="X152" s="407"/>
      <c r="Y152" s="407"/>
    </row>
    <row r="153" spans="1:25" x14ac:dyDescent="0.25">
      <c r="A153" s="373">
        <v>108</v>
      </c>
      <c r="B153" s="374"/>
      <c r="C153" s="375"/>
      <c r="D153" s="459"/>
      <c r="F153" s="372" t="str">
        <f t="shared" si="6"/>
        <v>--</v>
      </c>
      <c r="G153" s="407"/>
      <c r="H153" s="407"/>
      <c r="I153" s="407"/>
      <c r="J153" s="407"/>
      <c r="K153" s="407"/>
      <c r="L153" s="407"/>
      <c r="M153" s="407"/>
      <c r="N153" s="407"/>
      <c r="O153" s="407"/>
      <c r="P153" s="407"/>
      <c r="Q153" s="407"/>
      <c r="R153" s="407"/>
      <c r="S153" s="407"/>
      <c r="T153" s="407"/>
      <c r="U153" s="407"/>
      <c r="V153" s="407"/>
      <c r="W153" s="407"/>
      <c r="X153" s="407"/>
      <c r="Y153" s="407"/>
    </row>
    <row r="154" spans="1:25" x14ac:dyDescent="0.25">
      <c r="A154" s="373">
        <v>109</v>
      </c>
      <c r="B154" s="374"/>
      <c r="C154" s="375"/>
      <c r="D154" s="459"/>
      <c r="F154" s="372" t="str">
        <f t="shared" si="6"/>
        <v>--</v>
      </c>
      <c r="G154" s="407"/>
      <c r="H154" s="407"/>
      <c r="I154" s="407"/>
      <c r="J154" s="407"/>
      <c r="K154" s="407"/>
      <c r="L154" s="407"/>
      <c r="M154" s="407"/>
      <c r="N154" s="407"/>
      <c r="O154" s="407"/>
      <c r="P154" s="407"/>
      <c r="Q154" s="407"/>
      <c r="R154" s="407"/>
      <c r="S154" s="407"/>
      <c r="T154" s="407"/>
      <c r="U154" s="407"/>
      <c r="V154" s="407"/>
      <c r="W154" s="407"/>
      <c r="X154" s="407"/>
      <c r="Y154" s="407"/>
    </row>
    <row r="155" spans="1:25" x14ac:dyDescent="0.25">
      <c r="A155" s="373">
        <v>110</v>
      </c>
      <c r="B155" s="374"/>
      <c r="C155" s="375"/>
      <c r="D155" s="459"/>
      <c r="F155" s="372" t="str">
        <f t="shared" si="6"/>
        <v>--</v>
      </c>
      <c r="G155" s="407"/>
      <c r="H155" s="407"/>
      <c r="I155" s="407"/>
      <c r="J155" s="407"/>
      <c r="K155" s="407"/>
      <c r="L155" s="407"/>
      <c r="M155" s="407"/>
      <c r="N155" s="407"/>
      <c r="O155" s="407"/>
      <c r="P155" s="407"/>
      <c r="Q155" s="407"/>
      <c r="R155" s="407"/>
      <c r="S155" s="407"/>
      <c r="T155" s="407"/>
      <c r="U155" s="407"/>
      <c r="V155" s="407"/>
      <c r="W155" s="407"/>
      <c r="X155" s="407"/>
      <c r="Y155" s="407"/>
    </row>
    <row r="156" spans="1:25" x14ac:dyDescent="0.25">
      <c r="A156" s="373">
        <v>111</v>
      </c>
      <c r="B156" s="374"/>
      <c r="C156" s="375"/>
      <c r="D156" s="459"/>
      <c r="F156" s="372" t="str">
        <f t="shared" si="6"/>
        <v>--</v>
      </c>
      <c r="G156" s="407"/>
      <c r="H156" s="407"/>
      <c r="I156" s="407"/>
      <c r="J156" s="407"/>
      <c r="K156" s="407"/>
      <c r="L156" s="407"/>
      <c r="M156" s="407"/>
      <c r="N156" s="407"/>
      <c r="O156" s="407"/>
      <c r="P156" s="407"/>
      <c r="Q156" s="407"/>
      <c r="R156" s="407"/>
      <c r="S156" s="407"/>
      <c r="T156" s="407"/>
      <c r="U156" s="407"/>
      <c r="V156" s="407"/>
      <c r="W156" s="407"/>
      <c r="X156" s="407"/>
      <c r="Y156" s="407"/>
    </row>
    <row r="157" spans="1:25" x14ac:dyDescent="0.25">
      <c r="A157" s="373">
        <v>112</v>
      </c>
      <c r="B157" s="374"/>
      <c r="C157" s="375"/>
      <c r="D157" s="459"/>
      <c r="F157" s="372" t="str">
        <f t="shared" si="6"/>
        <v>--</v>
      </c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  <c r="U157" s="407"/>
      <c r="V157" s="407"/>
      <c r="W157" s="407"/>
      <c r="X157" s="407"/>
      <c r="Y157" s="407"/>
    </row>
    <row r="158" spans="1:25" x14ac:dyDescent="0.25">
      <c r="A158" s="373">
        <v>113</v>
      </c>
      <c r="B158" s="374"/>
      <c r="C158" s="375"/>
      <c r="D158" s="459"/>
      <c r="F158" s="372" t="str">
        <f t="shared" si="6"/>
        <v>--</v>
      </c>
      <c r="G158" s="407"/>
      <c r="H158" s="407"/>
      <c r="I158" s="407"/>
      <c r="J158" s="407"/>
      <c r="K158" s="407"/>
      <c r="L158" s="407"/>
      <c r="M158" s="407"/>
      <c r="N158" s="407"/>
      <c r="O158" s="407"/>
      <c r="P158" s="407"/>
      <c r="Q158" s="407"/>
      <c r="R158" s="407"/>
      <c r="S158" s="407"/>
      <c r="T158" s="407"/>
      <c r="U158" s="407"/>
      <c r="V158" s="407"/>
      <c r="W158" s="407"/>
      <c r="X158" s="407"/>
      <c r="Y158" s="407"/>
    </row>
    <row r="159" spans="1:25" x14ac:dyDescent="0.25">
      <c r="A159" s="373">
        <v>114</v>
      </c>
      <c r="B159" s="374"/>
      <c r="C159" s="375"/>
      <c r="D159" s="459"/>
      <c r="F159" s="372" t="str">
        <f t="shared" si="6"/>
        <v>--</v>
      </c>
      <c r="G159" s="407"/>
      <c r="H159" s="407"/>
      <c r="I159" s="407"/>
      <c r="J159" s="407"/>
      <c r="K159" s="407"/>
      <c r="L159" s="407"/>
      <c r="M159" s="407"/>
      <c r="N159" s="407"/>
      <c r="O159" s="407"/>
      <c r="P159" s="407"/>
      <c r="Q159" s="407"/>
      <c r="R159" s="407"/>
      <c r="S159" s="407"/>
      <c r="T159" s="407"/>
      <c r="U159" s="407"/>
      <c r="V159" s="407"/>
      <c r="W159" s="407"/>
      <c r="X159" s="407"/>
      <c r="Y159" s="407"/>
    </row>
    <row r="160" spans="1:25" x14ac:dyDescent="0.25">
      <c r="A160" s="373">
        <v>115</v>
      </c>
      <c r="B160" s="374"/>
      <c r="C160" s="375"/>
      <c r="D160" s="459"/>
      <c r="F160" s="372" t="str">
        <f t="shared" si="6"/>
        <v>--</v>
      </c>
      <c r="G160" s="407"/>
      <c r="H160" s="407"/>
      <c r="I160" s="407"/>
      <c r="J160" s="407"/>
      <c r="K160" s="407"/>
      <c r="L160" s="407"/>
      <c r="M160" s="407"/>
      <c r="N160" s="407"/>
      <c r="O160" s="407"/>
      <c r="P160" s="407"/>
      <c r="Q160" s="407"/>
      <c r="R160" s="407"/>
      <c r="S160" s="407"/>
      <c r="T160" s="407"/>
      <c r="U160" s="407"/>
      <c r="V160" s="407"/>
      <c r="W160" s="407"/>
      <c r="X160" s="407"/>
      <c r="Y160" s="407"/>
    </row>
    <row r="161" spans="1:25" x14ac:dyDescent="0.25">
      <c r="A161" s="373">
        <v>116</v>
      </c>
      <c r="B161" s="374"/>
      <c r="C161" s="375"/>
      <c r="D161" s="459"/>
      <c r="F161" s="372" t="str">
        <f t="shared" si="6"/>
        <v>--</v>
      </c>
      <c r="G161" s="407"/>
      <c r="H161" s="407"/>
      <c r="I161" s="407"/>
      <c r="J161" s="407"/>
      <c r="K161" s="407"/>
      <c r="L161" s="407"/>
      <c r="M161" s="407"/>
      <c r="N161" s="407"/>
      <c r="O161" s="407"/>
      <c r="P161" s="407"/>
      <c r="Q161" s="407"/>
      <c r="R161" s="407"/>
      <c r="S161" s="407"/>
      <c r="T161" s="407"/>
      <c r="U161" s="407"/>
      <c r="V161" s="407"/>
      <c r="W161" s="407"/>
      <c r="X161" s="407"/>
      <c r="Y161" s="407"/>
    </row>
    <row r="162" spans="1:25" x14ac:dyDescent="0.25">
      <c r="A162" s="373">
        <v>117</v>
      </c>
      <c r="B162" s="374"/>
      <c r="C162" s="375"/>
      <c r="D162" s="459"/>
      <c r="F162" s="372" t="str">
        <f t="shared" si="6"/>
        <v>--</v>
      </c>
      <c r="G162" s="407"/>
      <c r="H162" s="407"/>
      <c r="I162" s="407"/>
      <c r="J162" s="407"/>
      <c r="K162" s="407"/>
      <c r="L162" s="407"/>
      <c r="M162" s="407"/>
      <c r="N162" s="407"/>
      <c r="O162" s="407"/>
      <c r="P162" s="407"/>
      <c r="Q162" s="407"/>
      <c r="R162" s="407"/>
      <c r="S162" s="407"/>
      <c r="T162" s="407"/>
      <c r="U162" s="407"/>
      <c r="V162" s="407"/>
      <c r="W162" s="407"/>
      <c r="X162" s="407"/>
      <c r="Y162" s="407"/>
    </row>
    <row r="163" spans="1:25" x14ac:dyDescent="0.25">
      <c r="A163" s="373">
        <v>118</v>
      </c>
      <c r="B163" s="374"/>
      <c r="C163" s="375"/>
      <c r="D163" s="459"/>
      <c r="F163" s="372" t="str">
        <f t="shared" si="6"/>
        <v>--</v>
      </c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  <c r="U163" s="407"/>
      <c r="V163" s="407"/>
      <c r="W163" s="407"/>
      <c r="X163" s="407"/>
      <c r="Y163" s="407"/>
    </row>
    <row r="164" spans="1:25" x14ac:dyDescent="0.25">
      <c r="A164" s="373">
        <v>119</v>
      </c>
      <c r="B164" s="374"/>
      <c r="C164" s="375"/>
      <c r="D164" s="459"/>
      <c r="F164" s="372" t="str">
        <f t="shared" si="6"/>
        <v>--</v>
      </c>
      <c r="G164" s="407"/>
      <c r="H164" s="407"/>
      <c r="I164" s="407"/>
      <c r="J164" s="407"/>
      <c r="K164" s="407"/>
      <c r="L164" s="407"/>
      <c r="M164" s="407"/>
      <c r="N164" s="407"/>
      <c r="O164" s="407"/>
      <c r="P164" s="407"/>
      <c r="Q164" s="407"/>
      <c r="R164" s="407"/>
      <c r="S164" s="407"/>
      <c r="T164" s="407"/>
      <c r="U164" s="407"/>
      <c r="V164" s="407"/>
      <c r="W164" s="407"/>
      <c r="X164" s="407"/>
      <c r="Y164" s="407"/>
    </row>
    <row r="165" spans="1:25" x14ac:dyDescent="0.25">
      <c r="A165" s="373">
        <v>120</v>
      </c>
      <c r="B165" s="374"/>
      <c r="C165" s="375"/>
      <c r="D165" s="459"/>
      <c r="F165" s="372" t="str">
        <f t="shared" si="6"/>
        <v>--</v>
      </c>
      <c r="G165" s="407"/>
      <c r="H165" s="407"/>
      <c r="I165" s="407"/>
      <c r="J165" s="407"/>
      <c r="K165" s="407"/>
      <c r="L165" s="407"/>
      <c r="M165" s="407"/>
      <c r="N165" s="407"/>
      <c r="O165" s="407"/>
      <c r="P165" s="407"/>
      <c r="Q165" s="407"/>
      <c r="R165" s="407"/>
      <c r="S165" s="407"/>
      <c r="T165" s="407"/>
      <c r="U165" s="407"/>
      <c r="V165" s="407"/>
      <c r="W165" s="407"/>
      <c r="X165" s="407"/>
      <c r="Y165" s="407"/>
    </row>
    <row r="166" spans="1:25" x14ac:dyDescent="0.25">
      <c r="A166" s="373">
        <v>121</v>
      </c>
      <c r="B166" s="374"/>
      <c r="C166" s="375"/>
      <c r="D166" s="459"/>
      <c r="F166" s="372" t="str">
        <f t="shared" si="6"/>
        <v>--</v>
      </c>
      <c r="G166" s="407"/>
      <c r="H166" s="407"/>
      <c r="I166" s="407"/>
      <c r="J166" s="407"/>
      <c r="K166" s="407"/>
      <c r="L166" s="407"/>
      <c r="M166" s="407"/>
      <c r="N166" s="407"/>
      <c r="O166" s="407"/>
      <c r="P166" s="407"/>
      <c r="Q166" s="407"/>
      <c r="R166" s="407"/>
      <c r="S166" s="407"/>
      <c r="T166" s="407"/>
      <c r="U166" s="407"/>
      <c r="V166" s="407"/>
      <c r="W166" s="407"/>
      <c r="X166" s="407"/>
      <c r="Y166" s="407"/>
    </row>
    <row r="167" spans="1:25" x14ac:dyDescent="0.25">
      <c r="A167" s="373">
        <v>122</v>
      </c>
      <c r="B167" s="374"/>
      <c r="C167" s="375"/>
      <c r="D167" s="459"/>
      <c r="F167" s="372" t="str">
        <f t="shared" si="6"/>
        <v>--</v>
      </c>
      <c r="G167" s="407"/>
      <c r="H167" s="407"/>
      <c r="I167" s="407"/>
      <c r="J167" s="407"/>
      <c r="K167" s="407"/>
      <c r="L167" s="407"/>
      <c r="M167" s="407"/>
      <c r="N167" s="407"/>
      <c r="O167" s="407"/>
      <c r="P167" s="407"/>
      <c r="Q167" s="407"/>
      <c r="R167" s="407"/>
      <c r="S167" s="407"/>
      <c r="T167" s="407"/>
      <c r="U167" s="407"/>
      <c r="V167" s="407"/>
      <c r="W167" s="407"/>
      <c r="X167" s="407"/>
      <c r="Y167" s="407"/>
    </row>
    <row r="168" spans="1:25" x14ac:dyDescent="0.25">
      <c r="A168" s="373">
        <v>123</v>
      </c>
      <c r="B168" s="374"/>
      <c r="C168" s="375"/>
      <c r="D168" s="459"/>
      <c r="F168" s="372" t="str">
        <f t="shared" si="6"/>
        <v>--</v>
      </c>
      <c r="G168" s="407"/>
      <c r="H168" s="407"/>
      <c r="I168" s="407"/>
      <c r="J168" s="407"/>
      <c r="K168" s="407"/>
      <c r="L168" s="407"/>
      <c r="M168" s="407"/>
      <c r="N168" s="407"/>
      <c r="O168" s="407"/>
      <c r="P168" s="407"/>
      <c r="Q168" s="407"/>
      <c r="R168" s="407"/>
      <c r="S168" s="407"/>
      <c r="T168" s="407"/>
      <c r="U168" s="407"/>
      <c r="V168" s="407"/>
      <c r="W168" s="407"/>
      <c r="X168" s="407"/>
      <c r="Y168" s="407"/>
    </row>
    <row r="169" spans="1:25" x14ac:dyDescent="0.25">
      <c r="A169" s="373">
        <v>124</v>
      </c>
      <c r="B169" s="374"/>
      <c r="C169" s="375"/>
      <c r="D169" s="459"/>
      <c r="F169" s="372" t="str">
        <f t="shared" si="6"/>
        <v>--</v>
      </c>
      <c r="G169" s="407"/>
      <c r="H169" s="407"/>
      <c r="I169" s="407"/>
      <c r="J169" s="407"/>
      <c r="K169" s="407"/>
      <c r="L169" s="407"/>
      <c r="M169" s="407"/>
      <c r="N169" s="407"/>
      <c r="O169" s="407"/>
      <c r="P169" s="407"/>
      <c r="Q169" s="407"/>
      <c r="R169" s="407"/>
      <c r="S169" s="407"/>
      <c r="T169" s="407"/>
      <c r="U169" s="407"/>
      <c r="V169" s="407"/>
      <c r="W169" s="407"/>
      <c r="X169" s="407"/>
      <c r="Y169" s="407"/>
    </row>
    <row r="170" spans="1:25" x14ac:dyDescent="0.25">
      <c r="A170" s="373">
        <v>125</v>
      </c>
      <c r="B170" s="374"/>
      <c r="C170" s="375"/>
      <c r="D170" s="459"/>
      <c r="F170" s="372" t="str">
        <f t="shared" si="6"/>
        <v>--</v>
      </c>
      <c r="G170" s="407"/>
      <c r="H170" s="407"/>
      <c r="I170" s="407"/>
      <c r="J170" s="407"/>
      <c r="K170" s="407"/>
      <c r="L170" s="407"/>
      <c r="M170" s="407"/>
      <c r="N170" s="407"/>
      <c r="O170" s="407"/>
      <c r="P170" s="407"/>
      <c r="Q170" s="407"/>
      <c r="R170" s="407"/>
      <c r="S170" s="407"/>
      <c r="T170" s="407"/>
      <c r="U170" s="407"/>
      <c r="V170" s="407"/>
      <c r="W170" s="407"/>
      <c r="X170" s="407"/>
      <c r="Y170" s="407"/>
    </row>
    <row r="171" spans="1:25" x14ac:dyDescent="0.25">
      <c r="A171" s="373">
        <v>126</v>
      </c>
      <c r="B171" s="374"/>
      <c r="C171" s="375"/>
      <c r="D171" s="459"/>
      <c r="F171" s="372" t="str">
        <f t="shared" si="6"/>
        <v>--</v>
      </c>
      <c r="G171" s="407"/>
      <c r="H171" s="407"/>
      <c r="I171" s="407"/>
      <c r="J171" s="407"/>
      <c r="K171" s="407"/>
      <c r="L171" s="407"/>
      <c r="M171" s="407"/>
      <c r="N171" s="407"/>
      <c r="O171" s="407"/>
      <c r="P171" s="407"/>
      <c r="Q171" s="407"/>
      <c r="R171" s="407"/>
      <c r="S171" s="407"/>
      <c r="T171" s="407"/>
      <c r="U171" s="407"/>
      <c r="V171" s="407"/>
      <c r="W171" s="407"/>
      <c r="X171" s="407"/>
      <c r="Y171" s="407"/>
    </row>
    <row r="172" spans="1:25" x14ac:dyDescent="0.25">
      <c r="A172" s="373">
        <v>127</v>
      </c>
      <c r="B172" s="374"/>
      <c r="C172" s="375"/>
      <c r="D172" s="459"/>
      <c r="F172" s="372" t="str">
        <f t="shared" si="6"/>
        <v>--</v>
      </c>
      <c r="G172" s="407"/>
      <c r="H172" s="407"/>
      <c r="I172" s="407"/>
      <c r="J172" s="407"/>
      <c r="K172" s="407"/>
      <c r="L172" s="407"/>
      <c r="M172" s="407"/>
      <c r="N172" s="407"/>
      <c r="O172" s="407"/>
      <c r="P172" s="407"/>
      <c r="Q172" s="407"/>
      <c r="R172" s="407"/>
      <c r="S172" s="407"/>
      <c r="T172" s="407"/>
      <c r="U172" s="407"/>
      <c r="V172" s="407"/>
      <c r="W172" s="407"/>
      <c r="X172" s="407"/>
      <c r="Y172" s="407"/>
    </row>
    <row r="173" spans="1:25" x14ac:dyDescent="0.25">
      <c r="A173" s="373">
        <v>128</v>
      </c>
      <c r="B173" s="374"/>
      <c r="C173" s="375"/>
      <c r="D173" s="459"/>
      <c r="F173" s="372" t="str">
        <f t="shared" si="6"/>
        <v>--</v>
      </c>
      <c r="G173" s="407"/>
      <c r="H173" s="407"/>
      <c r="I173" s="407"/>
      <c r="J173" s="407"/>
      <c r="K173" s="407"/>
      <c r="L173" s="407"/>
      <c r="M173" s="407"/>
      <c r="N173" s="407"/>
      <c r="O173" s="407"/>
      <c r="P173" s="407"/>
      <c r="Q173" s="407"/>
      <c r="R173" s="407"/>
      <c r="S173" s="407"/>
      <c r="T173" s="407"/>
      <c r="U173" s="407"/>
      <c r="V173" s="407"/>
      <c r="W173" s="407"/>
      <c r="X173" s="407"/>
      <c r="Y173" s="407"/>
    </row>
    <row r="174" spans="1:25" x14ac:dyDescent="0.25">
      <c r="A174" s="373">
        <v>129</v>
      </c>
      <c r="B174" s="374"/>
      <c r="C174" s="375"/>
      <c r="D174" s="459"/>
      <c r="F174" s="372" t="str">
        <f t="shared" si="6"/>
        <v>--</v>
      </c>
      <c r="G174" s="407"/>
      <c r="H174" s="407"/>
      <c r="I174" s="407"/>
      <c r="J174" s="407"/>
      <c r="K174" s="407"/>
      <c r="L174" s="407"/>
      <c r="M174" s="407"/>
      <c r="N174" s="407"/>
      <c r="O174" s="407"/>
      <c r="P174" s="407"/>
      <c r="Q174" s="407"/>
      <c r="R174" s="407"/>
      <c r="S174" s="407"/>
      <c r="T174" s="407"/>
      <c r="U174" s="407"/>
      <c r="V174" s="407"/>
      <c r="W174" s="407"/>
      <c r="X174" s="407"/>
      <c r="Y174" s="407"/>
    </row>
    <row r="175" spans="1:25" x14ac:dyDescent="0.25">
      <c r="A175" s="373">
        <v>130</v>
      </c>
      <c r="B175" s="374"/>
      <c r="C175" s="375"/>
      <c r="D175" s="459"/>
      <c r="F175" s="372" t="str">
        <f t="shared" ref="F175:F238" si="7">IF(AND(B175="",C175="",D175=""),$AG$3,IF(AND(C175="",D175=""),$AG$4,IF(AND(B175="",D175=""),$AG$5,IF(AND(B175="",C175=""),$AG$6,IF(D175="",$AG$7,IF(C175="",$AG$8,IF(B175="",$AG$9,$AG$10)))))))</f>
        <v>--</v>
      </c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  <c r="U175" s="407"/>
      <c r="V175" s="407"/>
      <c r="W175" s="407"/>
      <c r="X175" s="407"/>
      <c r="Y175" s="407"/>
    </row>
    <row r="176" spans="1:25" x14ac:dyDescent="0.25">
      <c r="A176" s="373">
        <v>131</v>
      </c>
      <c r="B176" s="374"/>
      <c r="C176" s="375"/>
      <c r="D176" s="459"/>
      <c r="F176" s="372" t="str">
        <f t="shared" si="7"/>
        <v>--</v>
      </c>
      <c r="G176" s="407"/>
      <c r="H176" s="407"/>
      <c r="I176" s="407"/>
      <c r="J176" s="407"/>
      <c r="K176" s="407"/>
      <c r="L176" s="407"/>
      <c r="M176" s="407"/>
      <c r="N176" s="407"/>
      <c r="O176" s="407"/>
      <c r="P176" s="407"/>
      <c r="Q176" s="407"/>
      <c r="R176" s="407"/>
      <c r="S176" s="407"/>
      <c r="T176" s="407"/>
      <c r="U176" s="407"/>
      <c r="V176" s="407"/>
      <c r="W176" s="407"/>
      <c r="X176" s="407"/>
      <c r="Y176" s="407"/>
    </row>
    <row r="177" spans="1:25" x14ac:dyDescent="0.25">
      <c r="A177" s="373">
        <v>132</v>
      </c>
      <c r="B177" s="374"/>
      <c r="C177" s="375"/>
      <c r="D177" s="459"/>
      <c r="F177" s="372" t="str">
        <f t="shared" si="7"/>
        <v>--</v>
      </c>
      <c r="G177" s="407"/>
      <c r="H177" s="407"/>
      <c r="I177" s="407"/>
      <c r="J177" s="407"/>
      <c r="K177" s="407"/>
      <c r="L177" s="407"/>
      <c r="M177" s="407"/>
      <c r="N177" s="407"/>
      <c r="O177" s="407"/>
      <c r="P177" s="407"/>
      <c r="Q177" s="407"/>
      <c r="R177" s="407"/>
      <c r="S177" s="407"/>
      <c r="T177" s="407"/>
      <c r="U177" s="407"/>
      <c r="V177" s="407"/>
      <c r="W177" s="407"/>
      <c r="X177" s="407"/>
      <c r="Y177" s="407"/>
    </row>
    <row r="178" spans="1:25" x14ac:dyDescent="0.25">
      <c r="A178" s="373">
        <v>133</v>
      </c>
      <c r="B178" s="374"/>
      <c r="C178" s="375"/>
      <c r="D178" s="459"/>
      <c r="F178" s="372" t="str">
        <f t="shared" si="7"/>
        <v>--</v>
      </c>
      <c r="G178" s="407"/>
      <c r="H178" s="407"/>
      <c r="I178" s="407"/>
      <c r="J178" s="407"/>
      <c r="K178" s="407"/>
      <c r="L178" s="407"/>
      <c r="M178" s="407"/>
      <c r="N178" s="407"/>
      <c r="O178" s="407"/>
      <c r="P178" s="407"/>
      <c r="Q178" s="407"/>
      <c r="R178" s="407"/>
      <c r="S178" s="407"/>
      <c r="T178" s="407"/>
      <c r="U178" s="407"/>
      <c r="V178" s="407"/>
      <c r="W178" s="407"/>
      <c r="X178" s="407"/>
      <c r="Y178" s="407"/>
    </row>
    <row r="179" spans="1:25" x14ac:dyDescent="0.25">
      <c r="A179" s="373">
        <v>134</v>
      </c>
      <c r="B179" s="374"/>
      <c r="C179" s="375"/>
      <c r="D179" s="459"/>
      <c r="F179" s="372" t="str">
        <f t="shared" si="7"/>
        <v>--</v>
      </c>
      <c r="G179" s="407"/>
      <c r="H179" s="407"/>
      <c r="I179" s="407"/>
      <c r="J179" s="407"/>
      <c r="K179" s="407"/>
      <c r="L179" s="407"/>
      <c r="M179" s="407"/>
      <c r="N179" s="407"/>
      <c r="O179" s="407"/>
      <c r="P179" s="407"/>
      <c r="Q179" s="407"/>
      <c r="R179" s="407"/>
      <c r="S179" s="407"/>
      <c r="T179" s="407"/>
      <c r="U179" s="407"/>
      <c r="V179" s="407"/>
      <c r="W179" s="407"/>
      <c r="X179" s="407"/>
      <c r="Y179" s="407"/>
    </row>
    <row r="180" spans="1:25" x14ac:dyDescent="0.25">
      <c r="A180" s="373">
        <v>135</v>
      </c>
      <c r="B180" s="374"/>
      <c r="C180" s="375"/>
      <c r="D180" s="459"/>
      <c r="F180" s="372" t="str">
        <f t="shared" si="7"/>
        <v>--</v>
      </c>
      <c r="G180" s="407"/>
      <c r="H180" s="407"/>
      <c r="I180" s="407"/>
      <c r="J180" s="407"/>
      <c r="K180" s="407"/>
      <c r="L180" s="407"/>
      <c r="M180" s="407"/>
      <c r="N180" s="407"/>
      <c r="O180" s="407"/>
      <c r="P180" s="407"/>
      <c r="Q180" s="407"/>
      <c r="R180" s="407"/>
      <c r="S180" s="407"/>
      <c r="T180" s="407"/>
      <c r="U180" s="407"/>
      <c r="V180" s="407"/>
      <c r="W180" s="407"/>
      <c r="X180" s="407"/>
      <c r="Y180" s="407"/>
    </row>
    <row r="181" spans="1:25" x14ac:dyDescent="0.25">
      <c r="A181" s="373">
        <v>136</v>
      </c>
      <c r="B181" s="374"/>
      <c r="C181" s="375"/>
      <c r="D181" s="459"/>
      <c r="F181" s="372" t="str">
        <f t="shared" si="7"/>
        <v>--</v>
      </c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  <c r="U181" s="407"/>
      <c r="V181" s="407"/>
      <c r="W181" s="407"/>
      <c r="X181" s="407"/>
      <c r="Y181" s="407"/>
    </row>
    <row r="182" spans="1:25" x14ac:dyDescent="0.25">
      <c r="A182" s="373">
        <v>137</v>
      </c>
      <c r="B182" s="374"/>
      <c r="C182" s="375"/>
      <c r="D182" s="459"/>
      <c r="F182" s="372" t="str">
        <f t="shared" si="7"/>
        <v>--</v>
      </c>
      <c r="G182" s="407"/>
      <c r="H182" s="407"/>
      <c r="I182" s="407"/>
      <c r="J182" s="407"/>
      <c r="K182" s="407"/>
      <c r="L182" s="407"/>
      <c r="M182" s="407"/>
      <c r="N182" s="407"/>
      <c r="O182" s="407"/>
      <c r="P182" s="407"/>
      <c r="Q182" s="407"/>
      <c r="R182" s="407"/>
      <c r="S182" s="407"/>
      <c r="T182" s="407"/>
      <c r="U182" s="407"/>
      <c r="V182" s="407"/>
      <c r="W182" s="407"/>
      <c r="X182" s="407"/>
      <c r="Y182" s="407"/>
    </row>
    <row r="183" spans="1:25" x14ac:dyDescent="0.25">
      <c r="A183" s="373">
        <v>138</v>
      </c>
      <c r="B183" s="374"/>
      <c r="C183" s="375"/>
      <c r="D183" s="459"/>
      <c r="F183" s="372" t="str">
        <f t="shared" si="7"/>
        <v>--</v>
      </c>
      <c r="G183" s="407"/>
      <c r="H183" s="407"/>
      <c r="I183" s="407"/>
      <c r="J183" s="407"/>
      <c r="K183" s="407"/>
      <c r="L183" s="407"/>
      <c r="M183" s="407"/>
      <c r="N183" s="407"/>
      <c r="O183" s="407"/>
      <c r="P183" s="407"/>
      <c r="Q183" s="407"/>
      <c r="R183" s="407"/>
      <c r="S183" s="407"/>
      <c r="T183" s="407"/>
      <c r="U183" s="407"/>
      <c r="V183" s="407"/>
      <c r="W183" s="407"/>
      <c r="X183" s="407"/>
      <c r="Y183" s="407"/>
    </row>
    <row r="184" spans="1:25" x14ac:dyDescent="0.25">
      <c r="A184" s="373">
        <v>139</v>
      </c>
      <c r="B184" s="374"/>
      <c r="C184" s="375"/>
      <c r="D184" s="459"/>
      <c r="F184" s="372" t="str">
        <f t="shared" si="7"/>
        <v>--</v>
      </c>
      <c r="G184" s="407"/>
      <c r="H184" s="407"/>
      <c r="I184" s="407"/>
      <c r="J184" s="407"/>
      <c r="K184" s="407"/>
      <c r="L184" s="407"/>
      <c r="M184" s="407"/>
      <c r="N184" s="407"/>
      <c r="O184" s="407"/>
      <c r="P184" s="407"/>
      <c r="Q184" s="407"/>
      <c r="R184" s="407"/>
      <c r="S184" s="407"/>
      <c r="T184" s="407"/>
      <c r="U184" s="407"/>
      <c r="V184" s="407"/>
      <c r="W184" s="407"/>
      <c r="X184" s="407"/>
      <c r="Y184" s="407"/>
    </row>
    <row r="185" spans="1:25" x14ac:dyDescent="0.25">
      <c r="A185" s="373">
        <v>140</v>
      </c>
      <c r="B185" s="374"/>
      <c r="C185" s="375"/>
      <c r="D185" s="459"/>
      <c r="F185" s="372" t="str">
        <f t="shared" si="7"/>
        <v>--</v>
      </c>
      <c r="G185" s="407"/>
      <c r="H185" s="407"/>
      <c r="I185" s="407"/>
      <c r="J185" s="407"/>
      <c r="K185" s="407"/>
      <c r="L185" s="407"/>
      <c r="M185" s="407"/>
      <c r="N185" s="407"/>
      <c r="O185" s="407"/>
      <c r="P185" s="407"/>
      <c r="Q185" s="407"/>
      <c r="R185" s="407"/>
      <c r="S185" s="407"/>
      <c r="T185" s="407"/>
      <c r="U185" s="407"/>
      <c r="V185" s="407"/>
      <c r="W185" s="407"/>
      <c r="X185" s="407"/>
      <c r="Y185" s="407"/>
    </row>
    <row r="186" spans="1:25" x14ac:dyDescent="0.25">
      <c r="A186" s="373">
        <v>141</v>
      </c>
      <c r="B186" s="374"/>
      <c r="C186" s="375"/>
      <c r="D186" s="459"/>
      <c r="F186" s="372" t="str">
        <f t="shared" si="7"/>
        <v>--</v>
      </c>
      <c r="G186" s="407"/>
      <c r="H186" s="407"/>
      <c r="I186" s="407"/>
      <c r="J186" s="407"/>
      <c r="K186" s="407"/>
      <c r="L186" s="407"/>
      <c r="M186" s="407"/>
      <c r="N186" s="407"/>
      <c r="O186" s="407"/>
      <c r="P186" s="407"/>
      <c r="Q186" s="407"/>
      <c r="R186" s="407"/>
      <c r="S186" s="407"/>
      <c r="T186" s="407"/>
      <c r="U186" s="407"/>
      <c r="V186" s="407"/>
      <c r="W186" s="407"/>
      <c r="X186" s="407"/>
      <c r="Y186" s="407"/>
    </row>
    <row r="187" spans="1:25" x14ac:dyDescent="0.25">
      <c r="A187" s="373">
        <v>142</v>
      </c>
      <c r="B187" s="374"/>
      <c r="C187" s="375"/>
      <c r="D187" s="459"/>
      <c r="F187" s="372" t="str">
        <f t="shared" si="7"/>
        <v>--</v>
      </c>
      <c r="G187" s="407"/>
      <c r="H187" s="407"/>
      <c r="I187" s="407"/>
      <c r="J187" s="407"/>
      <c r="K187" s="407"/>
      <c r="L187" s="407"/>
      <c r="M187" s="407"/>
      <c r="N187" s="407"/>
      <c r="O187" s="407"/>
      <c r="P187" s="407"/>
      <c r="Q187" s="407"/>
      <c r="R187" s="407"/>
      <c r="S187" s="407"/>
      <c r="T187" s="407"/>
      <c r="U187" s="407"/>
      <c r="V187" s="407"/>
      <c r="W187" s="407"/>
      <c r="X187" s="407"/>
      <c r="Y187" s="407"/>
    </row>
    <row r="188" spans="1:25" x14ac:dyDescent="0.25">
      <c r="A188" s="373">
        <v>143</v>
      </c>
      <c r="B188" s="374"/>
      <c r="C188" s="375"/>
      <c r="D188" s="459"/>
      <c r="F188" s="372" t="str">
        <f t="shared" si="7"/>
        <v>--</v>
      </c>
      <c r="G188" s="407"/>
      <c r="H188" s="407"/>
      <c r="I188" s="407"/>
      <c r="J188" s="407"/>
      <c r="K188" s="407"/>
      <c r="L188" s="407"/>
      <c r="M188" s="407"/>
      <c r="N188" s="407"/>
      <c r="O188" s="407"/>
      <c r="P188" s="407"/>
      <c r="Q188" s="407"/>
      <c r="R188" s="407"/>
      <c r="S188" s="407"/>
      <c r="T188" s="407"/>
      <c r="U188" s="407"/>
      <c r="V188" s="407"/>
      <c r="W188" s="407"/>
      <c r="X188" s="407"/>
      <c r="Y188" s="407"/>
    </row>
    <row r="189" spans="1:25" x14ac:dyDescent="0.25">
      <c r="A189" s="373">
        <v>144</v>
      </c>
      <c r="B189" s="374"/>
      <c r="C189" s="375"/>
      <c r="D189" s="459"/>
      <c r="F189" s="372" t="str">
        <f t="shared" si="7"/>
        <v>--</v>
      </c>
      <c r="G189" s="407"/>
      <c r="H189" s="407"/>
      <c r="I189" s="407"/>
      <c r="J189" s="407"/>
      <c r="K189" s="407"/>
      <c r="L189" s="407"/>
      <c r="M189" s="407"/>
      <c r="N189" s="407"/>
      <c r="O189" s="407"/>
      <c r="P189" s="407"/>
      <c r="Q189" s="407"/>
      <c r="R189" s="407"/>
      <c r="S189" s="407"/>
      <c r="T189" s="407"/>
      <c r="U189" s="407"/>
      <c r="V189" s="407"/>
      <c r="W189" s="407"/>
      <c r="X189" s="407"/>
      <c r="Y189" s="407"/>
    </row>
    <row r="190" spans="1:25" x14ac:dyDescent="0.25">
      <c r="A190" s="373">
        <v>145</v>
      </c>
      <c r="B190" s="374"/>
      <c r="C190" s="375"/>
      <c r="D190" s="459"/>
      <c r="F190" s="372" t="str">
        <f t="shared" si="7"/>
        <v>--</v>
      </c>
      <c r="G190" s="407"/>
      <c r="H190" s="407"/>
      <c r="I190" s="407"/>
      <c r="J190" s="407"/>
      <c r="K190" s="407"/>
      <c r="L190" s="407"/>
      <c r="M190" s="407"/>
      <c r="N190" s="407"/>
      <c r="O190" s="407"/>
      <c r="P190" s="407"/>
      <c r="Q190" s="407"/>
      <c r="R190" s="407"/>
      <c r="S190" s="407"/>
      <c r="T190" s="407"/>
      <c r="U190" s="407"/>
      <c r="V190" s="407"/>
      <c r="W190" s="407"/>
      <c r="X190" s="407"/>
      <c r="Y190" s="407"/>
    </row>
    <row r="191" spans="1:25" x14ac:dyDescent="0.25">
      <c r="A191" s="373">
        <v>146</v>
      </c>
      <c r="B191" s="374"/>
      <c r="C191" s="375"/>
      <c r="D191" s="459"/>
      <c r="F191" s="372" t="str">
        <f t="shared" si="7"/>
        <v>--</v>
      </c>
      <c r="G191" s="407"/>
      <c r="H191" s="407"/>
      <c r="I191" s="407"/>
      <c r="J191" s="407"/>
      <c r="K191" s="407"/>
      <c r="L191" s="407"/>
      <c r="M191" s="407"/>
      <c r="N191" s="407"/>
      <c r="O191" s="407"/>
      <c r="P191" s="407"/>
      <c r="Q191" s="407"/>
      <c r="R191" s="407"/>
      <c r="S191" s="407"/>
      <c r="T191" s="407"/>
      <c r="U191" s="407"/>
      <c r="V191" s="407"/>
      <c r="W191" s="407"/>
      <c r="X191" s="407"/>
      <c r="Y191" s="407"/>
    </row>
    <row r="192" spans="1:25" x14ac:dyDescent="0.25">
      <c r="A192" s="373">
        <v>147</v>
      </c>
      <c r="B192" s="374"/>
      <c r="C192" s="375"/>
      <c r="D192" s="459"/>
      <c r="F192" s="372" t="str">
        <f t="shared" si="7"/>
        <v>--</v>
      </c>
      <c r="G192" s="407"/>
      <c r="H192" s="407"/>
      <c r="I192" s="407"/>
      <c r="J192" s="407"/>
      <c r="K192" s="407"/>
      <c r="L192" s="407"/>
      <c r="M192" s="407"/>
      <c r="N192" s="407"/>
      <c r="O192" s="407"/>
      <c r="P192" s="407"/>
      <c r="Q192" s="407"/>
      <c r="R192" s="407"/>
      <c r="S192" s="407"/>
      <c r="T192" s="407"/>
      <c r="U192" s="407"/>
      <c r="V192" s="407"/>
      <c r="W192" s="407"/>
      <c r="X192" s="407"/>
      <c r="Y192" s="407"/>
    </row>
    <row r="193" spans="1:25" x14ac:dyDescent="0.25">
      <c r="A193" s="373">
        <v>148</v>
      </c>
      <c r="B193" s="374"/>
      <c r="C193" s="375"/>
      <c r="D193" s="459"/>
      <c r="F193" s="372" t="str">
        <f t="shared" si="7"/>
        <v>--</v>
      </c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  <c r="U193" s="407"/>
      <c r="V193" s="407"/>
      <c r="W193" s="407"/>
      <c r="X193" s="407"/>
      <c r="Y193" s="407"/>
    </row>
    <row r="194" spans="1:25" x14ac:dyDescent="0.25">
      <c r="A194" s="373">
        <v>149</v>
      </c>
      <c r="B194" s="374"/>
      <c r="C194" s="375"/>
      <c r="D194" s="459"/>
      <c r="F194" s="372" t="str">
        <f t="shared" si="7"/>
        <v>--</v>
      </c>
      <c r="G194" s="407"/>
      <c r="H194" s="407"/>
      <c r="I194" s="407"/>
      <c r="J194" s="407"/>
      <c r="K194" s="407"/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7"/>
      <c r="Y194" s="407"/>
    </row>
    <row r="195" spans="1:25" x14ac:dyDescent="0.25">
      <c r="A195" s="373">
        <v>150</v>
      </c>
      <c r="B195" s="374"/>
      <c r="C195" s="375"/>
      <c r="D195" s="459"/>
      <c r="F195" s="372" t="str">
        <f t="shared" si="7"/>
        <v>--</v>
      </c>
      <c r="G195" s="407"/>
      <c r="H195" s="407"/>
      <c r="I195" s="407"/>
      <c r="J195" s="407"/>
      <c r="K195" s="407"/>
      <c r="L195" s="407"/>
      <c r="M195" s="407"/>
      <c r="N195" s="407"/>
      <c r="O195" s="407"/>
      <c r="P195" s="407"/>
      <c r="Q195" s="407"/>
      <c r="R195" s="407"/>
      <c r="S195" s="407"/>
      <c r="T195" s="407"/>
      <c r="U195" s="407"/>
      <c r="V195" s="407"/>
      <c r="W195" s="407"/>
      <c r="X195" s="407"/>
      <c r="Y195" s="407"/>
    </row>
    <row r="196" spans="1:25" x14ac:dyDescent="0.25">
      <c r="A196" s="373">
        <v>151</v>
      </c>
      <c r="B196" s="374"/>
      <c r="C196" s="375"/>
      <c r="D196" s="459"/>
      <c r="F196" s="372" t="str">
        <f t="shared" si="7"/>
        <v>--</v>
      </c>
      <c r="G196" s="407"/>
      <c r="H196" s="407"/>
      <c r="I196" s="407"/>
      <c r="J196" s="407"/>
      <c r="K196" s="407"/>
      <c r="L196" s="407"/>
      <c r="M196" s="407"/>
      <c r="N196" s="407"/>
      <c r="O196" s="407"/>
      <c r="P196" s="407"/>
      <c r="Q196" s="407"/>
      <c r="R196" s="407"/>
      <c r="S196" s="407"/>
      <c r="T196" s="407"/>
      <c r="U196" s="407"/>
      <c r="V196" s="407"/>
      <c r="W196" s="407"/>
      <c r="X196" s="407"/>
      <c r="Y196" s="407"/>
    </row>
    <row r="197" spans="1:25" x14ac:dyDescent="0.25">
      <c r="A197" s="373">
        <v>152</v>
      </c>
      <c r="B197" s="374"/>
      <c r="C197" s="375"/>
      <c r="D197" s="459"/>
      <c r="F197" s="372" t="str">
        <f t="shared" si="7"/>
        <v>--</v>
      </c>
      <c r="G197" s="407"/>
      <c r="H197" s="407"/>
      <c r="I197" s="407"/>
      <c r="J197" s="407"/>
      <c r="K197" s="407"/>
      <c r="L197" s="407"/>
      <c r="M197" s="407"/>
      <c r="N197" s="407"/>
      <c r="O197" s="407"/>
      <c r="P197" s="407"/>
      <c r="Q197" s="407"/>
      <c r="R197" s="407"/>
      <c r="S197" s="407"/>
      <c r="T197" s="407"/>
      <c r="U197" s="407"/>
      <c r="V197" s="407"/>
      <c r="W197" s="407"/>
      <c r="X197" s="407"/>
      <c r="Y197" s="407"/>
    </row>
    <row r="198" spans="1:25" x14ac:dyDescent="0.25">
      <c r="A198" s="373">
        <v>153</v>
      </c>
      <c r="B198" s="374"/>
      <c r="C198" s="375"/>
      <c r="D198" s="459"/>
      <c r="F198" s="372" t="str">
        <f t="shared" si="7"/>
        <v>--</v>
      </c>
      <c r="G198" s="407"/>
      <c r="H198" s="407"/>
      <c r="I198" s="407"/>
      <c r="J198" s="407"/>
      <c r="K198" s="407"/>
      <c r="L198" s="407"/>
      <c r="M198" s="407"/>
      <c r="N198" s="407"/>
      <c r="O198" s="407"/>
      <c r="P198" s="407"/>
      <c r="Q198" s="407"/>
      <c r="R198" s="407"/>
      <c r="S198" s="407"/>
      <c r="T198" s="407"/>
      <c r="U198" s="407"/>
      <c r="V198" s="407"/>
      <c r="W198" s="407"/>
      <c r="X198" s="407"/>
      <c r="Y198" s="407"/>
    </row>
    <row r="199" spans="1:25" x14ac:dyDescent="0.25">
      <c r="A199" s="373">
        <v>154</v>
      </c>
      <c r="B199" s="374"/>
      <c r="C199" s="375"/>
      <c r="D199" s="459"/>
      <c r="F199" s="372" t="str">
        <f t="shared" si="7"/>
        <v>--</v>
      </c>
      <c r="G199" s="407"/>
      <c r="H199" s="407"/>
      <c r="I199" s="407"/>
      <c r="J199" s="407"/>
      <c r="K199" s="407"/>
      <c r="L199" s="407"/>
      <c r="M199" s="407"/>
      <c r="N199" s="407"/>
      <c r="O199" s="407"/>
      <c r="P199" s="407"/>
      <c r="Q199" s="407"/>
      <c r="R199" s="407"/>
      <c r="S199" s="407"/>
      <c r="T199" s="407"/>
      <c r="U199" s="407"/>
      <c r="V199" s="407"/>
      <c r="W199" s="407"/>
      <c r="X199" s="407"/>
      <c r="Y199" s="407"/>
    </row>
    <row r="200" spans="1:25" x14ac:dyDescent="0.25">
      <c r="A200" s="373">
        <v>155</v>
      </c>
      <c r="B200" s="374"/>
      <c r="C200" s="375"/>
      <c r="D200" s="459"/>
      <c r="F200" s="372" t="str">
        <f t="shared" si="7"/>
        <v>--</v>
      </c>
      <c r="G200" s="407"/>
      <c r="H200" s="407"/>
      <c r="I200" s="407"/>
      <c r="J200" s="407"/>
      <c r="K200" s="407"/>
      <c r="L200" s="407"/>
      <c r="M200" s="407"/>
      <c r="N200" s="407"/>
      <c r="O200" s="407"/>
      <c r="P200" s="407"/>
      <c r="Q200" s="407"/>
      <c r="R200" s="407"/>
      <c r="S200" s="407"/>
      <c r="T200" s="407"/>
      <c r="U200" s="407"/>
      <c r="V200" s="407"/>
      <c r="W200" s="407"/>
      <c r="X200" s="407"/>
      <c r="Y200" s="407"/>
    </row>
    <row r="201" spans="1:25" x14ac:dyDescent="0.25">
      <c r="A201" s="373">
        <v>156</v>
      </c>
      <c r="B201" s="374"/>
      <c r="C201" s="375"/>
      <c r="D201" s="459"/>
      <c r="F201" s="372" t="str">
        <f t="shared" si="7"/>
        <v>--</v>
      </c>
      <c r="G201" s="407"/>
      <c r="H201" s="407"/>
      <c r="I201" s="407"/>
      <c r="J201" s="407"/>
      <c r="K201" s="407"/>
      <c r="L201" s="407"/>
      <c r="M201" s="407"/>
      <c r="N201" s="407"/>
      <c r="O201" s="407"/>
      <c r="P201" s="407"/>
      <c r="Q201" s="407"/>
      <c r="R201" s="407"/>
      <c r="S201" s="407"/>
      <c r="T201" s="407"/>
      <c r="U201" s="407"/>
      <c r="V201" s="407"/>
      <c r="W201" s="407"/>
      <c r="X201" s="407"/>
      <c r="Y201" s="407"/>
    </row>
    <row r="202" spans="1:25" x14ac:dyDescent="0.25">
      <c r="A202" s="373">
        <v>157</v>
      </c>
      <c r="B202" s="374"/>
      <c r="C202" s="375"/>
      <c r="D202" s="459"/>
      <c r="F202" s="372" t="str">
        <f t="shared" si="7"/>
        <v>--</v>
      </c>
      <c r="G202" s="407"/>
      <c r="H202" s="407"/>
      <c r="I202" s="407"/>
      <c r="J202" s="407"/>
      <c r="K202" s="407"/>
      <c r="L202" s="407"/>
      <c r="M202" s="407"/>
      <c r="N202" s="407"/>
      <c r="O202" s="407"/>
      <c r="P202" s="407"/>
      <c r="Q202" s="407"/>
      <c r="R202" s="407"/>
      <c r="S202" s="407"/>
      <c r="T202" s="407"/>
      <c r="U202" s="407"/>
      <c r="V202" s="407"/>
      <c r="W202" s="407"/>
      <c r="X202" s="407"/>
      <c r="Y202" s="407"/>
    </row>
    <row r="203" spans="1:25" x14ac:dyDescent="0.25">
      <c r="A203" s="373">
        <v>158</v>
      </c>
      <c r="B203" s="374"/>
      <c r="C203" s="375"/>
      <c r="D203" s="459"/>
      <c r="F203" s="372" t="str">
        <f t="shared" si="7"/>
        <v>--</v>
      </c>
      <c r="G203" s="407"/>
      <c r="H203" s="407"/>
      <c r="I203" s="407"/>
      <c r="J203" s="407"/>
      <c r="K203" s="407"/>
      <c r="L203" s="407"/>
      <c r="M203" s="407"/>
      <c r="N203" s="407"/>
      <c r="O203" s="407"/>
      <c r="P203" s="407"/>
      <c r="Q203" s="407"/>
      <c r="R203" s="407"/>
      <c r="S203" s="407"/>
      <c r="T203" s="407"/>
      <c r="U203" s="407"/>
      <c r="V203" s="407"/>
      <c r="W203" s="407"/>
      <c r="X203" s="407"/>
      <c r="Y203" s="407"/>
    </row>
    <row r="204" spans="1:25" x14ac:dyDescent="0.25">
      <c r="A204" s="373">
        <v>159</v>
      </c>
      <c r="B204" s="374"/>
      <c r="C204" s="375"/>
      <c r="D204" s="459"/>
      <c r="F204" s="372" t="str">
        <f t="shared" si="7"/>
        <v>--</v>
      </c>
      <c r="G204" s="407"/>
      <c r="H204" s="407"/>
      <c r="I204" s="407"/>
      <c r="J204" s="407"/>
      <c r="K204" s="407"/>
      <c r="L204" s="407"/>
      <c r="M204" s="407"/>
      <c r="N204" s="407"/>
      <c r="O204" s="407"/>
      <c r="P204" s="407"/>
      <c r="Q204" s="407"/>
      <c r="R204" s="407"/>
      <c r="S204" s="407"/>
      <c r="T204" s="407"/>
      <c r="U204" s="407"/>
      <c r="V204" s="407"/>
      <c r="W204" s="407"/>
      <c r="X204" s="407"/>
      <c r="Y204" s="407"/>
    </row>
    <row r="205" spans="1:25" x14ac:dyDescent="0.25">
      <c r="A205" s="373">
        <v>160</v>
      </c>
      <c r="B205" s="374"/>
      <c r="C205" s="375"/>
      <c r="D205" s="459"/>
      <c r="F205" s="372" t="str">
        <f t="shared" si="7"/>
        <v>--</v>
      </c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  <c r="U205" s="407"/>
      <c r="V205" s="407"/>
      <c r="W205" s="407"/>
      <c r="X205" s="407"/>
      <c r="Y205" s="407"/>
    </row>
    <row r="206" spans="1:25" x14ac:dyDescent="0.25">
      <c r="A206" s="373">
        <v>161</v>
      </c>
      <c r="B206" s="374"/>
      <c r="C206" s="375"/>
      <c r="D206" s="459"/>
      <c r="F206" s="372" t="str">
        <f t="shared" si="7"/>
        <v>--</v>
      </c>
      <c r="G206" s="407"/>
      <c r="H206" s="407"/>
      <c r="I206" s="407"/>
      <c r="J206" s="407"/>
      <c r="K206" s="407"/>
      <c r="L206" s="407"/>
      <c r="M206" s="407"/>
      <c r="N206" s="407"/>
      <c r="O206" s="407"/>
      <c r="P206" s="407"/>
      <c r="Q206" s="407"/>
      <c r="R206" s="407"/>
      <c r="S206" s="407"/>
      <c r="T206" s="407"/>
      <c r="U206" s="407"/>
      <c r="V206" s="407"/>
      <c r="W206" s="407"/>
      <c r="X206" s="407"/>
      <c r="Y206" s="407"/>
    </row>
    <row r="207" spans="1:25" x14ac:dyDescent="0.25">
      <c r="A207" s="373">
        <v>162</v>
      </c>
      <c r="B207" s="374"/>
      <c r="C207" s="375"/>
      <c r="D207" s="459"/>
      <c r="F207" s="372" t="str">
        <f t="shared" si="7"/>
        <v>--</v>
      </c>
      <c r="G207" s="407"/>
      <c r="H207" s="407"/>
      <c r="I207" s="407"/>
      <c r="J207" s="407"/>
      <c r="K207" s="407"/>
      <c r="L207" s="407"/>
      <c r="M207" s="407"/>
      <c r="N207" s="407"/>
      <c r="O207" s="407"/>
      <c r="P207" s="407"/>
      <c r="Q207" s="407"/>
      <c r="R207" s="407"/>
      <c r="S207" s="407"/>
      <c r="T207" s="407"/>
      <c r="U207" s="407"/>
      <c r="V207" s="407"/>
      <c r="W207" s="407"/>
      <c r="X207" s="407"/>
      <c r="Y207" s="407"/>
    </row>
    <row r="208" spans="1:25" x14ac:dyDescent="0.25">
      <c r="A208" s="373">
        <v>163</v>
      </c>
      <c r="B208" s="374"/>
      <c r="C208" s="375"/>
      <c r="D208" s="459"/>
      <c r="F208" s="372" t="str">
        <f t="shared" si="7"/>
        <v>--</v>
      </c>
      <c r="G208" s="407"/>
      <c r="H208" s="407"/>
      <c r="I208" s="407"/>
      <c r="J208" s="407"/>
      <c r="K208" s="407"/>
      <c r="L208" s="407"/>
      <c r="M208" s="407"/>
      <c r="N208" s="407"/>
      <c r="O208" s="407"/>
      <c r="P208" s="407"/>
      <c r="Q208" s="407"/>
      <c r="R208" s="407"/>
      <c r="S208" s="407"/>
      <c r="T208" s="407"/>
      <c r="U208" s="407"/>
      <c r="V208" s="407"/>
      <c r="W208" s="407"/>
      <c r="X208" s="407"/>
      <c r="Y208" s="407"/>
    </row>
    <row r="209" spans="1:25" x14ac:dyDescent="0.25">
      <c r="A209" s="373">
        <v>164</v>
      </c>
      <c r="B209" s="374"/>
      <c r="C209" s="375"/>
      <c r="D209" s="459"/>
      <c r="F209" s="372" t="str">
        <f t="shared" si="7"/>
        <v>--</v>
      </c>
      <c r="G209" s="407"/>
      <c r="H209" s="407"/>
      <c r="I209" s="407"/>
      <c r="J209" s="407"/>
      <c r="K209" s="407"/>
      <c r="L209" s="407"/>
      <c r="M209" s="407"/>
      <c r="N209" s="407"/>
      <c r="O209" s="407"/>
      <c r="P209" s="407"/>
      <c r="Q209" s="407"/>
      <c r="R209" s="407"/>
      <c r="S209" s="407"/>
      <c r="T209" s="407"/>
      <c r="U209" s="407"/>
      <c r="V209" s="407"/>
      <c r="W209" s="407"/>
      <c r="X209" s="407"/>
      <c r="Y209" s="407"/>
    </row>
    <row r="210" spans="1:25" x14ac:dyDescent="0.25">
      <c r="A210" s="373">
        <v>165</v>
      </c>
      <c r="B210" s="374"/>
      <c r="C210" s="375"/>
      <c r="D210" s="459"/>
      <c r="F210" s="372" t="str">
        <f t="shared" si="7"/>
        <v>--</v>
      </c>
      <c r="G210" s="407"/>
      <c r="H210" s="407"/>
      <c r="I210" s="407"/>
      <c r="J210" s="407"/>
      <c r="K210" s="407"/>
      <c r="L210" s="407"/>
      <c r="M210" s="407"/>
      <c r="N210" s="407"/>
      <c r="O210" s="407"/>
      <c r="P210" s="407"/>
      <c r="Q210" s="407"/>
      <c r="R210" s="407"/>
      <c r="S210" s="407"/>
      <c r="T210" s="407"/>
      <c r="U210" s="407"/>
      <c r="V210" s="407"/>
      <c r="W210" s="407"/>
      <c r="X210" s="407"/>
      <c r="Y210" s="407"/>
    </row>
    <row r="211" spans="1:25" x14ac:dyDescent="0.25">
      <c r="A211" s="373">
        <v>166</v>
      </c>
      <c r="B211" s="374"/>
      <c r="C211" s="375"/>
      <c r="D211" s="459"/>
      <c r="F211" s="372" t="str">
        <f t="shared" si="7"/>
        <v>--</v>
      </c>
      <c r="G211" s="407"/>
      <c r="H211" s="407"/>
      <c r="I211" s="407"/>
      <c r="J211" s="407"/>
      <c r="K211" s="407"/>
      <c r="L211" s="407"/>
      <c r="M211" s="407"/>
      <c r="N211" s="407"/>
      <c r="O211" s="407"/>
      <c r="P211" s="407"/>
      <c r="Q211" s="407"/>
      <c r="R211" s="407"/>
      <c r="S211" s="407"/>
      <c r="T211" s="407"/>
      <c r="U211" s="407"/>
      <c r="V211" s="407"/>
      <c r="W211" s="407"/>
      <c r="X211" s="407"/>
      <c r="Y211" s="407"/>
    </row>
    <row r="212" spans="1:25" x14ac:dyDescent="0.25">
      <c r="A212" s="373">
        <v>167</v>
      </c>
      <c r="B212" s="374"/>
      <c r="C212" s="375"/>
      <c r="D212" s="459"/>
      <c r="F212" s="372" t="str">
        <f t="shared" si="7"/>
        <v>--</v>
      </c>
      <c r="G212" s="407"/>
      <c r="H212" s="407"/>
      <c r="I212" s="407"/>
      <c r="J212" s="407"/>
      <c r="K212" s="407"/>
      <c r="L212" s="407"/>
      <c r="M212" s="407"/>
      <c r="N212" s="407"/>
      <c r="O212" s="407"/>
      <c r="P212" s="407"/>
      <c r="Q212" s="407"/>
      <c r="R212" s="407"/>
      <c r="S212" s="407"/>
      <c r="T212" s="407"/>
      <c r="U212" s="407"/>
      <c r="V212" s="407"/>
      <c r="W212" s="407"/>
      <c r="X212" s="407"/>
      <c r="Y212" s="407"/>
    </row>
    <row r="213" spans="1:25" x14ac:dyDescent="0.25">
      <c r="A213" s="373">
        <v>168</v>
      </c>
      <c r="B213" s="374"/>
      <c r="C213" s="375"/>
      <c r="D213" s="459"/>
      <c r="F213" s="372" t="str">
        <f t="shared" si="7"/>
        <v>--</v>
      </c>
      <c r="G213" s="407"/>
      <c r="H213" s="407"/>
      <c r="I213" s="407"/>
      <c r="J213" s="407"/>
      <c r="K213" s="407"/>
      <c r="L213" s="407"/>
      <c r="M213" s="407"/>
      <c r="N213" s="407"/>
      <c r="O213" s="407"/>
      <c r="P213" s="407"/>
      <c r="Q213" s="407"/>
      <c r="R213" s="407"/>
      <c r="S213" s="407"/>
      <c r="T213" s="407"/>
      <c r="U213" s="407"/>
      <c r="V213" s="407"/>
      <c r="W213" s="407"/>
      <c r="X213" s="407"/>
      <c r="Y213" s="407"/>
    </row>
    <row r="214" spans="1:25" x14ac:dyDescent="0.25">
      <c r="A214" s="373">
        <v>169</v>
      </c>
      <c r="B214" s="374"/>
      <c r="C214" s="375"/>
      <c r="D214" s="459"/>
      <c r="F214" s="372" t="str">
        <f t="shared" si="7"/>
        <v>--</v>
      </c>
      <c r="G214" s="407"/>
      <c r="H214" s="407"/>
      <c r="I214" s="407"/>
      <c r="J214" s="407"/>
      <c r="K214" s="407"/>
      <c r="L214" s="407"/>
      <c r="M214" s="407"/>
      <c r="N214" s="407"/>
      <c r="O214" s="407"/>
      <c r="P214" s="407"/>
      <c r="Q214" s="407"/>
      <c r="R214" s="407"/>
      <c r="S214" s="407"/>
      <c r="T214" s="407"/>
      <c r="U214" s="407"/>
      <c r="V214" s="407"/>
      <c r="W214" s="407"/>
      <c r="X214" s="407"/>
      <c r="Y214" s="407"/>
    </row>
    <row r="215" spans="1:25" x14ac:dyDescent="0.25">
      <c r="A215" s="373">
        <v>170</v>
      </c>
      <c r="B215" s="374"/>
      <c r="C215" s="375"/>
      <c r="D215" s="459"/>
      <c r="F215" s="372" t="str">
        <f t="shared" si="7"/>
        <v>--</v>
      </c>
      <c r="G215" s="407"/>
      <c r="H215" s="407"/>
      <c r="I215" s="407"/>
      <c r="J215" s="407"/>
      <c r="K215" s="407"/>
      <c r="L215" s="407"/>
      <c r="M215" s="407"/>
      <c r="N215" s="407"/>
      <c r="O215" s="407"/>
      <c r="P215" s="407"/>
      <c r="Q215" s="407"/>
      <c r="R215" s="407"/>
      <c r="S215" s="407"/>
      <c r="T215" s="407"/>
      <c r="U215" s="407"/>
      <c r="V215" s="407"/>
      <c r="W215" s="407"/>
      <c r="X215" s="407"/>
      <c r="Y215" s="407"/>
    </row>
    <row r="216" spans="1:25" x14ac:dyDescent="0.25">
      <c r="A216" s="373">
        <v>171</v>
      </c>
      <c r="B216" s="374"/>
      <c r="C216" s="375"/>
      <c r="D216" s="459"/>
      <c r="F216" s="372" t="str">
        <f t="shared" si="7"/>
        <v>--</v>
      </c>
      <c r="G216" s="407"/>
      <c r="H216" s="407"/>
      <c r="I216" s="407"/>
      <c r="J216" s="407"/>
      <c r="K216" s="407"/>
      <c r="L216" s="407"/>
      <c r="M216" s="407"/>
      <c r="N216" s="407"/>
      <c r="O216" s="407"/>
      <c r="P216" s="407"/>
      <c r="Q216" s="407"/>
      <c r="R216" s="407"/>
      <c r="S216" s="407"/>
      <c r="T216" s="407"/>
      <c r="U216" s="407"/>
      <c r="V216" s="407"/>
      <c r="W216" s="407"/>
      <c r="X216" s="407"/>
      <c r="Y216" s="407"/>
    </row>
    <row r="217" spans="1:25" x14ac:dyDescent="0.25">
      <c r="A217" s="373">
        <v>172</v>
      </c>
      <c r="B217" s="374"/>
      <c r="C217" s="375"/>
      <c r="D217" s="459"/>
      <c r="F217" s="372" t="str">
        <f t="shared" si="7"/>
        <v>--</v>
      </c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</row>
    <row r="218" spans="1:25" x14ac:dyDescent="0.25">
      <c r="A218" s="373">
        <v>173</v>
      </c>
      <c r="B218" s="374"/>
      <c r="C218" s="375"/>
      <c r="D218" s="459"/>
      <c r="F218" s="372" t="str">
        <f t="shared" si="7"/>
        <v>--</v>
      </c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</row>
    <row r="219" spans="1:25" x14ac:dyDescent="0.25">
      <c r="A219" s="373">
        <v>174</v>
      </c>
      <c r="B219" s="374"/>
      <c r="C219" s="375"/>
      <c r="D219" s="459"/>
      <c r="F219" s="372" t="str">
        <f t="shared" si="7"/>
        <v>--</v>
      </c>
      <c r="G219" s="407"/>
      <c r="H219" s="407"/>
      <c r="I219" s="407"/>
      <c r="J219" s="407"/>
      <c r="K219" s="407"/>
      <c r="L219" s="407"/>
      <c r="M219" s="407"/>
      <c r="N219" s="407"/>
      <c r="O219" s="407"/>
      <c r="P219" s="407"/>
      <c r="Q219" s="407"/>
      <c r="R219" s="407"/>
      <c r="S219" s="407"/>
      <c r="T219" s="407"/>
      <c r="U219" s="407"/>
      <c r="V219" s="407"/>
      <c r="W219" s="407"/>
      <c r="X219" s="407"/>
      <c r="Y219" s="407"/>
    </row>
    <row r="220" spans="1:25" x14ac:dyDescent="0.25">
      <c r="A220" s="373">
        <v>175</v>
      </c>
      <c r="B220" s="374"/>
      <c r="C220" s="375"/>
      <c r="D220" s="459"/>
      <c r="F220" s="372" t="str">
        <f t="shared" si="7"/>
        <v>--</v>
      </c>
      <c r="G220" s="407"/>
      <c r="H220" s="407"/>
      <c r="I220" s="407"/>
      <c r="J220" s="407"/>
      <c r="K220" s="407"/>
      <c r="L220" s="407"/>
      <c r="M220" s="407"/>
      <c r="N220" s="407"/>
      <c r="O220" s="407"/>
      <c r="P220" s="407"/>
      <c r="Q220" s="407"/>
      <c r="R220" s="407"/>
      <c r="S220" s="407"/>
      <c r="T220" s="407"/>
      <c r="U220" s="407"/>
      <c r="V220" s="407"/>
      <c r="W220" s="407"/>
      <c r="X220" s="407"/>
      <c r="Y220" s="407"/>
    </row>
    <row r="221" spans="1:25" x14ac:dyDescent="0.25">
      <c r="A221" s="373">
        <v>176</v>
      </c>
      <c r="B221" s="374"/>
      <c r="C221" s="375"/>
      <c r="D221" s="459"/>
      <c r="F221" s="372" t="str">
        <f t="shared" si="7"/>
        <v>--</v>
      </c>
      <c r="G221" s="407"/>
      <c r="H221" s="407"/>
      <c r="I221" s="407"/>
      <c r="J221" s="407"/>
      <c r="K221" s="407"/>
      <c r="L221" s="407"/>
      <c r="M221" s="407"/>
      <c r="N221" s="407"/>
      <c r="O221" s="407"/>
      <c r="P221" s="407"/>
      <c r="Q221" s="407"/>
      <c r="R221" s="407"/>
      <c r="S221" s="407"/>
      <c r="T221" s="407"/>
      <c r="U221" s="407"/>
      <c r="V221" s="407"/>
      <c r="W221" s="407"/>
      <c r="X221" s="407"/>
      <c r="Y221" s="407"/>
    </row>
    <row r="222" spans="1:25" x14ac:dyDescent="0.25">
      <c r="A222" s="373">
        <v>177</v>
      </c>
      <c r="B222" s="374"/>
      <c r="C222" s="375"/>
      <c r="D222" s="459"/>
      <c r="F222" s="372" t="str">
        <f t="shared" si="7"/>
        <v>--</v>
      </c>
      <c r="G222" s="407"/>
      <c r="H222" s="407"/>
      <c r="I222" s="407"/>
      <c r="J222" s="407"/>
      <c r="K222" s="407"/>
      <c r="L222" s="407"/>
      <c r="M222" s="407"/>
      <c r="N222" s="407"/>
      <c r="O222" s="407"/>
      <c r="P222" s="407"/>
      <c r="Q222" s="407"/>
      <c r="R222" s="407"/>
      <c r="S222" s="407"/>
      <c r="T222" s="407"/>
      <c r="U222" s="407"/>
      <c r="V222" s="407"/>
      <c r="W222" s="407"/>
      <c r="X222" s="407"/>
      <c r="Y222" s="407"/>
    </row>
    <row r="223" spans="1:25" x14ac:dyDescent="0.25">
      <c r="A223" s="373">
        <v>178</v>
      </c>
      <c r="B223" s="374"/>
      <c r="C223" s="375"/>
      <c r="D223" s="459"/>
      <c r="F223" s="372" t="str">
        <f t="shared" si="7"/>
        <v>--</v>
      </c>
      <c r="G223" s="407"/>
      <c r="H223" s="407"/>
      <c r="I223" s="407"/>
      <c r="J223" s="407"/>
      <c r="K223" s="407"/>
      <c r="L223" s="407"/>
      <c r="M223" s="407"/>
      <c r="N223" s="407"/>
      <c r="O223" s="407"/>
      <c r="P223" s="407"/>
      <c r="Q223" s="407"/>
      <c r="R223" s="407"/>
      <c r="S223" s="407"/>
      <c r="T223" s="407"/>
      <c r="U223" s="407"/>
      <c r="V223" s="407"/>
      <c r="W223" s="407"/>
      <c r="X223" s="407"/>
      <c r="Y223" s="407"/>
    </row>
    <row r="224" spans="1:25" x14ac:dyDescent="0.25">
      <c r="A224" s="373">
        <v>179</v>
      </c>
      <c r="B224" s="374"/>
      <c r="C224" s="375"/>
      <c r="D224" s="459"/>
      <c r="F224" s="372" t="str">
        <f t="shared" si="7"/>
        <v>--</v>
      </c>
      <c r="G224" s="407"/>
      <c r="H224" s="407"/>
      <c r="I224" s="407"/>
      <c r="J224" s="407"/>
      <c r="K224" s="407"/>
      <c r="L224" s="407"/>
      <c r="M224" s="407"/>
      <c r="N224" s="407"/>
      <c r="O224" s="407"/>
      <c r="P224" s="407"/>
      <c r="Q224" s="407"/>
      <c r="R224" s="407"/>
      <c r="S224" s="407"/>
      <c r="T224" s="407"/>
      <c r="U224" s="407"/>
      <c r="V224" s="407"/>
      <c r="W224" s="407"/>
      <c r="X224" s="407"/>
      <c r="Y224" s="407"/>
    </row>
    <row r="225" spans="1:25" x14ac:dyDescent="0.25">
      <c r="A225" s="373">
        <v>180</v>
      </c>
      <c r="B225" s="374"/>
      <c r="C225" s="375"/>
      <c r="D225" s="459"/>
      <c r="F225" s="372" t="str">
        <f t="shared" si="7"/>
        <v>--</v>
      </c>
      <c r="G225" s="407"/>
      <c r="H225" s="407"/>
      <c r="I225" s="407"/>
      <c r="J225" s="407"/>
      <c r="K225" s="407"/>
      <c r="L225" s="407"/>
      <c r="M225" s="407"/>
      <c r="N225" s="407"/>
      <c r="O225" s="407"/>
      <c r="P225" s="407"/>
      <c r="Q225" s="407"/>
      <c r="R225" s="407"/>
      <c r="S225" s="407"/>
      <c r="T225" s="407"/>
      <c r="U225" s="407"/>
      <c r="V225" s="407"/>
      <c r="W225" s="407"/>
      <c r="X225" s="407"/>
      <c r="Y225" s="407"/>
    </row>
    <row r="226" spans="1:25" x14ac:dyDescent="0.25">
      <c r="A226" s="373">
        <v>181</v>
      </c>
      <c r="B226" s="374"/>
      <c r="C226" s="375"/>
      <c r="D226" s="459"/>
      <c r="F226" s="372" t="str">
        <f t="shared" si="7"/>
        <v>--</v>
      </c>
      <c r="G226" s="407"/>
      <c r="H226" s="407"/>
      <c r="I226" s="407"/>
      <c r="J226" s="407"/>
      <c r="K226" s="407"/>
      <c r="L226" s="407"/>
      <c r="M226" s="407"/>
      <c r="N226" s="407"/>
      <c r="O226" s="407"/>
      <c r="P226" s="407"/>
      <c r="Q226" s="407"/>
      <c r="R226" s="407"/>
      <c r="S226" s="407"/>
      <c r="T226" s="407"/>
      <c r="U226" s="407"/>
      <c r="V226" s="407"/>
      <c r="W226" s="407"/>
      <c r="X226" s="407"/>
      <c r="Y226" s="407"/>
    </row>
    <row r="227" spans="1:25" x14ac:dyDescent="0.25">
      <c r="A227" s="373">
        <v>182</v>
      </c>
      <c r="B227" s="374"/>
      <c r="C227" s="375"/>
      <c r="D227" s="459"/>
      <c r="F227" s="372" t="str">
        <f t="shared" si="7"/>
        <v>--</v>
      </c>
      <c r="G227" s="407"/>
      <c r="H227" s="407"/>
      <c r="I227" s="407"/>
      <c r="J227" s="407"/>
      <c r="K227" s="407"/>
      <c r="L227" s="407"/>
      <c r="M227" s="407"/>
      <c r="N227" s="407"/>
      <c r="O227" s="407"/>
      <c r="P227" s="407"/>
      <c r="Q227" s="407"/>
      <c r="R227" s="407"/>
      <c r="S227" s="407"/>
      <c r="T227" s="407"/>
      <c r="U227" s="407"/>
      <c r="V227" s="407"/>
      <c r="W227" s="407"/>
      <c r="X227" s="407"/>
      <c r="Y227" s="407"/>
    </row>
    <row r="228" spans="1:25" x14ac:dyDescent="0.25">
      <c r="A228" s="373">
        <v>183</v>
      </c>
      <c r="B228" s="374"/>
      <c r="C228" s="375"/>
      <c r="D228" s="459"/>
      <c r="F228" s="372" t="str">
        <f t="shared" si="7"/>
        <v>--</v>
      </c>
      <c r="G228" s="407"/>
      <c r="H228" s="407"/>
      <c r="I228" s="407"/>
      <c r="J228" s="407"/>
      <c r="K228" s="407"/>
      <c r="L228" s="407"/>
      <c r="M228" s="407"/>
      <c r="N228" s="407"/>
      <c r="O228" s="407"/>
      <c r="P228" s="407"/>
      <c r="Q228" s="407"/>
      <c r="R228" s="407"/>
      <c r="S228" s="407"/>
      <c r="T228" s="407"/>
      <c r="U228" s="407"/>
      <c r="V228" s="407"/>
      <c r="W228" s="407"/>
      <c r="X228" s="407"/>
      <c r="Y228" s="407"/>
    </row>
    <row r="229" spans="1:25" x14ac:dyDescent="0.25">
      <c r="A229" s="373">
        <v>184</v>
      </c>
      <c r="B229" s="374"/>
      <c r="C229" s="375"/>
      <c r="D229" s="459"/>
      <c r="F229" s="372" t="str">
        <f t="shared" si="7"/>
        <v>--</v>
      </c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  <c r="U229" s="407"/>
      <c r="V229" s="407"/>
      <c r="W229" s="407"/>
      <c r="X229" s="407"/>
      <c r="Y229" s="407"/>
    </row>
    <row r="230" spans="1:25" x14ac:dyDescent="0.25">
      <c r="A230" s="373">
        <v>185</v>
      </c>
      <c r="B230" s="374"/>
      <c r="C230" s="375"/>
      <c r="D230" s="459"/>
      <c r="F230" s="372" t="str">
        <f t="shared" si="7"/>
        <v>--</v>
      </c>
      <c r="G230" s="407"/>
      <c r="H230" s="407"/>
      <c r="I230" s="407"/>
      <c r="J230" s="407"/>
      <c r="K230" s="407"/>
      <c r="L230" s="407"/>
      <c r="M230" s="407"/>
      <c r="N230" s="407"/>
      <c r="O230" s="407"/>
      <c r="P230" s="407"/>
      <c r="Q230" s="407"/>
      <c r="R230" s="407"/>
      <c r="S230" s="407"/>
      <c r="T230" s="407"/>
      <c r="U230" s="407"/>
      <c r="V230" s="407"/>
      <c r="W230" s="407"/>
      <c r="X230" s="407"/>
      <c r="Y230" s="407"/>
    </row>
    <row r="231" spans="1:25" x14ac:dyDescent="0.25">
      <c r="A231" s="373">
        <v>186</v>
      </c>
      <c r="B231" s="374"/>
      <c r="C231" s="375"/>
      <c r="D231" s="459"/>
      <c r="F231" s="372" t="str">
        <f t="shared" si="7"/>
        <v>--</v>
      </c>
      <c r="G231" s="407"/>
      <c r="H231" s="407"/>
      <c r="I231" s="407"/>
      <c r="J231" s="407"/>
      <c r="K231" s="407"/>
      <c r="L231" s="407"/>
      <c r="M231" s="407"/>
      <c r="N231" s="407"/>
      <c r="O231" s="407"/>
      <c r="P231" s="407"/>
      <c r="Q231" s="407"/>
      <c r="R231" s="407"/>
      <c r="S231" s="407"/>
      <c r="T231" s="407"/>
      <c r="U231" s="407"/>
      <c r="V231" s="407"/>
      <c r="W231" s="407"/>
      <c r="X231" s="407"/>
      <c r="Y231" s="407"/>
    </row>
    <row r="232" spans="1:25" x14ac:dyDescent="0.25">
      <c r="A232" s="373">
        <v>187</v>
      </c>
      <c r="B232" s="374"/>
      <c r="C232" s="375"/>
      <c r="D232" s="459"/>
      <c r="F232" s="372" t="str">
        <f t="shared" si="7"/>
        <v>--</v>
      </c>
      <c r="G232" s="407"/>
      <c r="H232" s="407"/>
      <c r="I232" s="407"/>
      <c r="J232" s="407"/>
      <c r="K232" s="407"/>
      <c r="L232" s="407"/>
      <c r="M232" s="407"/>
      <c r="N232" s="407"/>
      <c r="O232" s="407"/>
      <c r="P232" s="407"/>
      <c r="Q232" s="407"/>
      <c r="R232" s="407"/>
      <c r="S232" s="407"/>
      <c r="T232" s="407"/>
      <c r="U232" s="407"/>
      <c r="V232" s="407"/>
      <c r="W232" s="407"/>
      <c r="X232" s="407"/>
      <c r="Y232" s="407"/>
    </row>
    <row r="233" spans="1:25" x14ac:dyDescent="0.25">
      <c r="A233" s="373">
        <v>188</v>
      </c>
      <c r="B233" s="374"/>
      <c r="C233" s="375"/>
      <c r="D233" s="459"/>
      <c r="F233" s="372" t="str">
        <f t="shared" si="7"/>
        <v>--</v>
      </c>
      <c r="G233" s="407"/>
      <c r="H233" s="407"/>
      <c r="I233" s="407"/>
      <c r="J233" s="407"/>
      <c r="K233" s="407"/>
      <c r="L233" s="407"/>
      <c r="M233" s="407"/>
      <c r="N233" s="407"/>
      <c r="O233" s="407"/>
      <c r="P233" s="407"/>
      <c r="Q233" s="407"/>
      <c r="R233" s="407"/>
      <c r="S233" s="407"/>
      <c r="T233" s="407"/>
      <c r="U233" s="407"/>
      <c r="V233" s="407"/>
      <c r="W233" s="407"/>
      <c r="X233" s="407"/>
      <c r="Y233" s="407"/>
    </row>
    <row r="234" spans="1:25" x14ac:dyDescent="0.25">
      <c r="A234" s="373">
        <v>189</v>
      </c>
      <c r="B234" s="374"/>
      <c r="C234" s="375"/>
      <c r="D234" s="459"/>
      <c r="F234" s="372" t="str">
        <f t="shared" si="7"/>
        <v>--</v>
      </c>
      <c r="G234" s="407"/>
      <c r="H234" s="407"/>
      <c r="I234" s="407"/>
      <c r="J234" s="407"/>
      <c r="K234" s="407"/>
      <c r="L234" s="407"/>
      <c r="M234" s="407"/>
      <c r="N234" s="407"/>
      <c r="O234" s="407"/>
      <c r="P234" s="407"/>
      <c r="Q234" s="407"/>
      <c r="R234" s="407"/>
      <c r="S234" s="407"/>
      <c r="T234" s="407"/>
      <c r="U234" s="407"/>
      <c r="V234" s="407"/>
      <c r="W234" s="407"/>
      <c r="X234" s="407"/>
      <c r="Y234" s="407"/>
    </row>
    <row r="235" spans="1:25" x14ac:dyDescent="0.25">
      <c r="A235" s="373">
        <v>190</v>
      </c>
      <c r="B235" s="374"/>
      <c r="C235" s="375"/>
      <c r="D235" s="459"/>
      <c r="F235" s="372" t="str">
        <f t="shared" si="7"/>
        <v>--</v>
      </c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  <c r="U235" s="407"/>
      <c r="V235" s="407"/>
      <c r="W235" s="407"/>
      <c r="X235" s="407"/>
      <c r="Y235" s="407"/>
    </row>
    <row r="236" spans="1:25" x14ac:dyDescent="0.25">
      <c r="A236" s="373">
        <v>191</v>
      </c>
      <c r="B236" s="374"/>
      <c r="C236" s="375"/>
      <c r="D236" s="459"/>
      <c r="F236" s="372" t="str">
        <f t="shared" si="7"/>
        <v>--</v>
      </c>
      <c r="G236" s="407"/>
      <c r="H236" s="407"/>
      <c r="I236" s="407"/>
      <c r="J236" s="407"/>
      <c r="K236" s="407"/>
      <c r="L236" s="407"/>
      <c r="M236" s="407"/>
      <c r="N236" s="407"/>
      <c r="O236" s="407"/>
      <c r="P236" s="407"/>
      <c r="Q236" s="407"/>
      <c r="R236" s="407"/>
      <c r="S236" s="407"/>
      <c r="T236" s="407"/>
      <c r="U236" s="407"/>
      <c r="V236" s="407"/>
      <c r="W236" s="407"/>
      <c r="X236" s="407"/>
      <c r="Y236" s="407"/>
    </row>
    <row r="237" spans="1:25" x14ac:dyDescent="0.25">
      <c r="A237" s="373">
        <v>192</v>
      </c>
      <c r="B237" s="374"/>
      <c r="C237" s="375"/>
      <c r="D237" s="459"/>
      <c r="F237" s="372" t="str">
        <f t="shared" si="7"/>
        <v>--</v>
      </c>
      <c r="G237" s="407"/>
      <c r="H237" s="407"/>
      <c r="I237" s="407"/>
      <c r="J237" s="407"/>
      <c r="K237" s="407"/>
      <c r="L237" s="407"/>
      <c r="M237" s="407"/>
      <c r="N237" s="407"/>
      <c r="O237" s="407"/>
      <c r="P237" s="407"/>
      <c r="Q237" s="407"/>
      <c r="R237" s="407"/>
      <c r="S237" s="407"/>
      <c r="T237" s="407"/>
      <c r="U237" s="407"/>
      <c r="V237" s="407"/>
      <c r="W237" s="407"/>
      <c r="X237" s="407"/>
      <c r="Y237" s="407"/>
    </row>
    <row r="238" spans="1:25" x14ac:dyDescent="0.25">
      <c r="A238" s="373">
        <v>193</v>
      </c>
      <c r="B238" s="374"/>
      <c r="C238" s="375"/>
      <c r="D238" s="459"/>
      <c r="F238" s="372" t="str">
        <f t="shared" si="7"/>
        <v>--</v>
      </c>
      <c r="G238" s="407"/>
      <c r="H238" s="407"/>
      <c r="I238" s="407"/>
      <c r="J238" s="407"/>
      <c r="K238" s="407"/>
      <c r="L238" s="407"/>
      <c r="M238" s="407"/>
      <c r="N238" s="407"/>
      <c r="O238" s="407"/>
      <c r="P238" s="407"/>
      <c r="Q238" s="407"/>
      <c r="R238" s="407"/>
      <c r="S238" s="407"/>
      <c r="T238" s="407"/>
      <c r="U238" s="407"/>
      <c r="V238" s="407"/>
      <c r="W238" s="407"/>
      <c r="X238" s="407"/>
      <c r="Y238" s="407"/>
    </row>
    <row r="239" spans="1:25" x14ac:dyDescent="0.25">
      <c r="A239" s="373">
        <v>194</v>
      </c>
      <c r="B239" s="374"/>
      <c r="C239" s="375"/>
      <c r="D239" s="459"/>
      <c r="F239" s="372" t="str">
        <f t="shared" ref="F239:F302" si="8">IF(AND(B239="",C239="",D239=""),$AG$3,IF(AND(C239="",D239=""),$AG$4,IF(AND(B239="",D239=""),$AG$5,IF(AND(B239="",C239=""),$AG$6,IF(D239="",$AG$7,IF(C239="",$AG$8,IF(B239="",$AG$9,$AG$10)))))))</f>
        <v>--</v>
      </c>
      <c r="G239" s="407"/>
      <c r="H239" s="407"/>
      <c r="I239" s="407"/>
      <c r="J239" s="407"/>
      <c r="K239" s="407"/>
      <c r="L239" s="407"/>
      <c r="M239" s="407"/>
      <c r="N239" s="407"/>
      <c r="O239" s="407"/>
      <c r="P239" s="407"/>
      <c r="Q239" s="407"/>
      <c r="R239" s="407"/>
      <c r="S239" s="407"/>
      <c r="T239" s="407"/>
      <c r="U239" s="407"/>
      <c r="V239" s="407"/>
      <c r="W239" s="407"/>
      <c r="X239" s="407"/>
      <c r="Y239" s="407"/>
    </row>
    <row r="240" spans="1:25" x14ac:dyDescent="0.25">
      <c r="A240" s="373">
        <v>195</v>
      </c>
      <c r="B240" s="374"/>
      <c r="C240" s="375"/>
      <c r="D240" s="459"/>
      <c r="F240" s="372" t="str">
        <f t="shared" si="8"/>
        <v>--</v>
      </c>
      <c r="G240" s="407"/>
      <c r="H240" s="407"/>
      <c r="I240" s="407"/>
      <c r="J240" s="407"/>
      <c r="K240" s="407"/>
      <c r="L240" s="407"/>
      <c r="M240" s="407"/>
      <c r="N240" s="407"/>
      <c r="O240" s="407"/>
      <c r="P240" s="407"/>
      <c r="Q240" s="407"/>
      <c r="R240" s="407"/>
      <c r="S240" s="407"/>
      <c r="T240" s="407"/>
      <c r="U240" s="407"/>
      <c r="V240" s="407"/>
      <c r="W240" s="407"/>
      <c r="X240" s="407"/>
      <c r="Y240" s="407"/>
    </row>
    <row r="241" spans="1:25" x14ac:dyDescent="0.25">
      <c r="A241" s="373">
        <v>196</v>
      </c>
      <c r="B241" s="374"/>
      <c r="C241" s="375"/>
      <c r="D241" s="459"/>
      <c r="F241" s="372" t="str">
        <f t="shared" si="8"/>
        <v>--</v>
      </c>
      <c r="G241" s="407"/>
      <c r="H241" s="407"/>
      <c r="I241" s="407"/>
      <c r="J241" s="407"/>
      <c r="K241" s="407"/>
      <c r="L241" s="407"/>
      <c r="M241" s="407"/>
      <c r="N241" s="407"/>
      <c r="O241" s="407"/>
      <c r="P241" s="407"/>
      <c r="Q241" s="407"/>
      <c r="R241" s="407"/>
      <c r="S241" s="407"/>
      <c r="T241" s="407"/>
      <c r="U241" s="407"/>
      <c r="V241" s="407"/>
      <c r="W241" s="407"/>
      <c r="X241" s="407"/>
      <c r="Y241" s="407"/>
    </row>
    <row r="242" spans="1:25" x14ac:dyDescent="0.25">
      <c r="A242" s="373">
        <v>197</v>
      </c>
      <c r="B242" s="374"/>
      <c r="C242" s="375"/>
      <c r="D242" s="459"/>
      <c r="F242" s="372" t="str">
        <f t="shared" si="8"/>
        <v>--</v>
      </c>
      <c r="G242" s="407"/>
      <c r="H242" s="407"/>
      <c r="I242" s="407"/>
      <c r="J242" s="407"/>
      <c r="K242" s="407"/>
      <c r="L242" s="407"/>
      <c r="M242" s="407"/>
      <c r="N242" s="407"/>
      <c r="O242" s="407"/>
      <c r="P242" s="407"/>
      <c r="Q242" s="407"/>
      <c r="R242" s="407"/>
      <c r="S242" s="407"/>
      <c r="T242" s="407"/>
      <c r="U242" s="407"/>
      <c r="V242" s="407"/>
      <c r="W242" s="407"/>
      <c r="X242" s="407"/>
      <c r="Y242" s="407"/>
    </row>
    <row r="243" spans="1:25" x14ac:dyDescent="0.25">
      <c r="A243" s="373">
        <v>198</v>
      </c>
      <c r="B243" s="374"/>
      <c r="C243" s="375"/>
      <c r="D243" s="459"/>
      <c r="F243" s="372" t="str">
        <f t="shared" si="8"/>
        <v>--</v>
      </c>
      <c r="G243" s="407"/>
      <c r="H243" s="407"/>
      <c r="I243" s="407"/>
      <c r="J243" s="407"/>
      <c r="K243" s="407"/>
      <c r="L243" s="407"/>
      <c r="M243" s="407"/>
      <c r="N243" s="407"/>
      <c r="O243" s="407"/>
      <c r="P243" s="407"/>
      <c r="Q243" s="407"/>
      <c r="R243" s="407"/>
      <c r="S243" s="407"/>
      <c r="T243" s="407"/>
      <c r="U243" s="407"/>
      <c r="V243" s="407"/>
      <c r="W243" s="407"/>
      <c r="X243" s="407"/>
      <c r="Y243" s="407"/>
    </row>
    <row r="244" spans="1:25" x14ac:dyDescent="0.25">
      <c r="A244" s="373">
        <v>199</v>
      </c>
      <c r="B244" s="374"/>
      <c r="C244" s="375"/>
      <c r="D244" s="459"/>
      <c r="F244" s="372" t="str">
        <f t="shared" si="8"/>
        <v>--</v>
      </c>
      <c r="G244" s="407"/>
      <c r="H244" s="407"/>
      <c r="I244" s="407"/>
      <c r="J244" s="407"/>
      <c r="K244" s="407"/>
      <c r="L244" s="407"/>
      <c r="M244" s="407"/>
      <c r="N244" s="407"/>
      <c r="O244" s="407"/>
      <c r="P244" s="407"/>
      <c r="Q244" s="407"/>
      <c r="R244" s="407"/>
      <c r="S244" s="407"/>
      <c r="T244" s="407"/>
      <c r="U244" s="407"/>
      <c r="V244" s="407"/>
      <c r="W244" s="407"/>
      <c r="X244" s="407"/>
      <c r="Y244" s="407"/>
    </row>
    <row r="245" spans="1:25" x14ac:dyDescent="0.25">
      <c r="A245" s="373">
        <v>200</v>
      </c>
      <c r="B245" s="374"/>
      <c r="C245" s="375"/>
      <c r="D245" s="459"/>
      <c r="F245" s="372" t="str">
        <f t="shared" si="8"/>
        <v>--</v>
      </c>
      <c r="G245" s="407"/>
      <c r="H245" s="407"/>
      <c r="I245" s="407"/>
      <c r="J245" s="407"/>
      <c r="K245" s="407"/>
      <c r="L245" s="407"/>
      <c r="M245" s="407"/>
      <c r="N245" s="407"/>
      <c r="O245" s="407"/>
      <c r="P245" s="407"/>
      <c r="Q245" s="407"/>
      <c r="R245" s="407"/>
      <c r="S245" s="407"/>
      <c r="T245" s="407"/>
      <c r="U245" s="407"/>
      <c r="V245" s="407"/>
      <c r="W245" s="407"/>
      <c r="X245" s="407"/>
      <c r="Y245" s="407"/>
    </row>
    <row r="246" spans="1:25" x14ac:dyDescent="0.25">
      <c r="A246" s="373">
        <v>201</v>
      </c>
      <c r="B246" s="374"/>
      <c r="C246" s="375"/>
      <c r="D246" s="459"/>
      <c r="F246" s="372" t="str">
        <f t="shared" si="8"/>
        <v>--</v>
      </c>
      <c r="G246" s="407"/>
      <c r="H246" s="407"/>
      <c r="I246" s="407"/>
      <c r="J246" s="407"/>
      <c r="K246" s="407"/>
      <c r="L246" s="407"/>
      <c r="M246" s="407"/>
      <c r="N246" s="407"/>
      <c r="O246" s="407"/>
      <c r="P246" s="407"/>
      <c r="Q246" s="407"/>
      <c r="R246" s="407"/>
      <c r="S246" s="407"/>
      <c r="T246" s="407"/>
      <c r="U246" s="407"/>
      <c r="V246" s="407"/>
      <c r="W246" s="407"/>
      <c r="X246" s="407"/>
      <c r="Y246" s="407"/>
    </row>
    <row r="247" spans="1:25" x14ac:dyDescent="0.25">
      <c r="A247" s="373">
        <v>202</v>
      </c>
      <c r="B247" s="374"/>
      <c r="C247" s="375"/>
      <c r="D247" s="459"/>
      <c r="F247" s="372" t="str">
        <f t="shared" si="8"/>
        <v>--</v>
      </c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  <c r="U247" s="407"/>
      <c r="V247" s="407"/>
      <c r="W247" s="407"/>
      <c r="X247" s="407"/>
      <c r="Y247" s="407"/>
    </row>
    <row r="248" spans="1:25" x14ac:dyDescent="0.25">
      <c r="A248" s="373">
        <v>203</v>
      </c>
      <c r="B248" s="374"/>
      <c r="C248" s="375"/>
      <c r="D248" s="459"/>
      <c r="F248" s="372" t="str">
        <f t="shared" si="8"/>
        <v>--</v>
      </c>
      <c r="G248" s="407"/>
      <c r="H248" s="407"/>
      <c r="I248" s="407"/>
      <c r="J248" s="407"/>
      <c r="K248" s="407"/>
      <c r="L248" s="407"/>
      <c r="M248" s="407"/>
      <c r="N248" s="407"/>
      <c r="O248" s="407"/>
      <c r="P248" s="407"/>
      <c r="Q248" s="407"/>
      <c r="R248" s="407"/>
      <c r="S248" s="407"/>
      <c r="T248" s="407"/>
      <c r="U248" s="407"/>
      <c r="V248" s="407"/>
      <c r="W248" s="407"/>
      <c r="X248" s="407"/>
      <c r="Y248" s="407"/>
    </row>
    <row r="249" spans="1:25" x14ac:dyDescent="0.25">
      <c r="A249" s="373">
        <v>204</v>
      </c>
      <c r="B249" s="374"/>
      <c r="C249" s="375"/>
      <c r="D249" s="459"/>
      <c r="F249" s="372" t="str">
        <f t="shared" si="8"/>
        <v>--</v>
      </c>
      <c r="G249" s="407"/>
      <c r="H249" s="407"/>
      <c r="I249" s="407"/>
      <c r="J249" s="407"/>
      <c r="K249" s="407"/>
      <c r="L249" s="407"/>
      <c r="M249" s="407"/>
      <c r="N249" s="407"/>
      <c r="O249" s="407"/>
      <c r="P249" s="407"/>
      <c r="Q249" s="407"/>
      <c r="R249" s="407"/>
      <c r="S249" s="407"/>
      <c r="T249" s="407"/>
      <c r="U249" s="407"/>
      <c r="V249" s="407"/>
      <c r="W249" s="407"/>
      <c r="X249" s="407"/>
      <c r="Y249" s="407"/>
    </row>
    <row r="250" spans="1:25" x14ac:dyDescent="0.25">
      <c r="A250" s="373">
        <v>205</v>
      </c>
      <c r="B250" s="374"/>
      <c r="C250" s="375"/>
      <c r="D250" s="459"/>
      <c r="F250" s="372" t="str">
        <f t="shared" si="8"/>
        <v>--</v>
      </c>
      <c r="G250" s="407"/>
      <c r="H250" s="407"/>
      <c r="I250" s="407"/>
      <c r="J250" s="407"/>
      <c r="K250" s="407"/>
      <c r="L250" s="407"/>
      <c r="M250" s="407"/>
      <c r="N250" s="407"/>
      <c r="O250" s="407"/>
      <c r="P250" s="407"/>
      <c r="Q250" s="407"/>
      <c r="R250" s="407"/>
      <c r="S250" s="407"/>
      <c r="T250" s="407"/>
      <c r="U250" s="407"/>
      <c r="V250" s="407"/>
      <c r="W250" s="407"/>
      <c r="X250" s="407"/>
      <c r="Y250" s="407"/>
    </row>
    <row r="251" spans="1:25" x14ac:dyDescent="0.25">
      <c r="A251" s="373">
        <v>206</v>
      </c>
      <c r="B251" s="374"/>
      <c r="C251" s="375"/>
      <c r="D251" s="459"/>
      <c r="F251" s="372" t="str">
        <f t="shared" si="8"/>
        <v>--</v>
      </c>
      <c r="G251" s="407"/>
      <c r="H251" s="407"/>
      <c r="I251" s="407"/>
      <c r="J251" s="407"/>
      <c r="K251" s="407"/>
      <c r="L251" s="407"/>
      <c r="M251" s="407"/>
      <c r="N251" s="407"/>
      <c r="O251" s="407"/>
      <c r="P251" s="407"/>
      <c r="Q251" s="407"/>
      <c r="R251" s="407"/>
      <c r="S251" s="407"/>
      <c r="T251" s="407"/>
      <c r="U251" s="407"/>
      <c r="V251" s="407"/>
      <c r="W251" s="407"/>
      <c r="X251" s="407"/>
      <c r="Y251" s="407"/>
    </row>
    <row r="252" spans="1:25" x14ac:dyDescent="0.25">
      <c r="A252" s="373">
        <v>207</v>
      </c>
      <c r="B252" s="374"/>
      <c r="C252" s="375"/>
      <c r="D252" s="459"/>
      <c r="F252" s="372" t="str">
        <f t="shared" si="8"/>
        <v>--</v>
      </c>
      <c r="G252" s="407"/>
      <c r="H252" s="407"/>
      <c r="I252" s="407"/>
      <c r="J252" s="407"/>
      <c r="K252" s="407"/>
      <c r="L252" s="407"/>
      <c r="M252" s="407"/>
      <c r="N252" s="407"/>
      <c r="O252" s="407"/>
      <c r="P252" s="407"/>
      <c r="Q252" s="407"/>
      <c r="R252" s="407"/>
      <c r="S252" s="407"/>
      <c r="T252" s="407"/>
      <c r="U252" s="407"/>
      <c r="V252" s="407"/>
      <c r="W252" s="407"/>
      <c r="X252" s="407"/>
      <c r="Y252" s="407"/>
    </row>
    <row r="253" spans="1:25" x14ac:dyDescent="0.25">
      <c r="A253" s="373">
        <v>208</v>
      </c>
      <c r="B253" s="374"/>
      <c r="C253" s="375"/>
      <c r="D253" s="459"/>
      <c r="F253" s="372" t="str">
        <f t="shared" si="8"/>
        <v>--</v>
      </c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  <c r="U253" s="407"/>
      <c r="V253" s="407"/>
      <c r="W253" s="407"/>
      <c r="X253" s="407"/>
      <c r="Y253" s="407"/>
    </row>
    <row r="254" spans="1:25" x14ac:dyDescent="0.25">
      <c r="A254" s="373">
        <v>209</v>
      </c>
      <c r="B254" s="374"/>
      <c r="C254" s="375"/>
      <c r="D254" s="459"/>
      <c r="F254" s="372" t="str">
        <f t="shared" si="8"/>
        <v>--</v>
      </c>
      <c r="G254" s="407"/>
      <c r="H254" s="407"/>
      <c r="I254" s="407"/>
      <c r="J254" s="407"/>
      <c r="K254" s="407"/>
      <c r="L254" s="407"/>
      <c r="M254" s="407"/>
      <c r="N254" s="407"/>
      <c r="O254" s="407"/>
      <c r="P254" s="407"/>
      <c r="Q254" s="407"/>
      <c r="R254" s="407"/>
      <c r="S254" s="407"/>
      <c r="T254" s="407"/>
      <c r="U254" s="407"/>
      <c r="V254" s="407"/>
      <c r="W254" s="407"/>
      <c r="X254" s="407"/>
      <c r="Y254" s="407"/>
    </row>
    <row r="255" spans="1:25" x14ac:dyDescent="0.25">
      <c r="A255" s="373">
        <v>210</v>
      </c>
      <c r="B255" s="374"/>
      <c r="C255" s="375"/>
      <c r="D255" s="459"/>
      <c r="F255" s="372" t="str">
        <f t="shared" si="8"/>
        <v>--</v>
      </c>
      <c r="G255" s="407"/>
      <c r="H255" s="407"/>
      <c r="I255" s="407"/>
      <c r="J255" s="407"/>
      <c r="K255" s="407"/>
      <c r="L255" s="407"/>
      <c r="M255" s="407"/>
      <c r="N255" s="407"/>
      <c r="O255" s="407"/>
      <c r="P255" s="407"/>
      <c r="Q255" s="407"/>
      <c r="R255" s="407"/>
      <c r="S255" s="407"/>
      <c r="T255" s="407"/>
      <c r="U255" s="407"/>
      <c r="V255" s="407"/>
      <c r="W255" s="407"/>
      <c r="X255" s="407"/>
      <c r="Y255" s="407"/>
    </row>
    <row r="256" spans="1:25" x14ac:dyDescent="0.25">
      <c r="A256" s="373">
        <v>211</v>
      </c>
      <c r="B256" s="374"/>
      <c r="C256" s="375"/>
      <c r="D256" s="459"/>
      <c r="F256" s="372" t="str">
        <f t="shared" si="8"/>
        <v>--</v>
      </c>
      <c r="G256" s="407"/>
      <c r="H256" s="407"/>
      <c r="I256" s="407"/>
      <c r="J256" s="407"/>
      <c r="K256" s="407"/>
      <c r="L256" s="407"/>
      <c r="M256" s="407"/>
      <c r="N256" s="407"/>
      <c r="O256" s="407"/>
      <c r="P256" s="407"/>
      <c r="Q256" s="407"/>
      <c r="R256" s="407"/>
      <c r="S256" s="407"/>
      <c r="T256" s="407"/>
      <c r="U256" s="407"/>
      <c r="V256" s="407"/>
      <c r="W256" s="407"/>
      <c r="X256" s="407"/>
      <c r="Y256" s="407"/>
    </row>
    <row r="257" spans="1:25" x14ac:dyDescent="0.25">
      <c r="A257" s="373">
        <v>212</v>
      </c>
      <c r="B257" s="374"/>
      <c r="C257" s="375"/>
      <c r="D257" s="459"/>
      <c r="F257" s="372" t="str">
        <f t="shared" si="8"/>
        <v>--</v>
      </c>
      <c r="G257" s="407"/>
      <c r="H257" s="407"/>
      <c r="I257" s="407"/>
      <c r="J257" s="407"/>
      <c r="K257" s="407"/>
      <c r="L257" s="407"/>
      <c r="M257" s="407"/>
      <c r="N257" s="407"/>
      <c r="O257" s="407"/>
      <c r="P257" s="407"/>
      <c r="Q257" s="407"/>
      <c r="R257" s="407"/>
      <c r="S257" s="407"/>
      <c r="T257" s="407"/>
      <c r="U257" s="407"/>
      <c r="V257" s="407"/>
      <c r="W257" s="407"/>
      <c r="X257" s="407"/>
      <c r="Y257" s="407"/>
    </row>
    <row r="258" spans="1:25" x14ac:dyDescent="0.25">
      <c r="A258" s="373">
        <v>213</v>
      </c>
      <c r="B258" s="374"/>
      <c r="C258" s="375"/>
      <c r="D258" s="459"/>
      <c r="F258" s="372" t="str">
        <f t="shared" si="8"/>
        <v>--</v>
      </c>
      <c r="G258" s="407"/>
      <c r="H258" s="407"/>
      <c r="I258" s="407"/>
      <c r="J258" s="407"/>
      <c r="K258" s="407"/>
      <c r="L258" s="407"/>
      <c r="M258" s="407"/>
      <c r="N258" s="407"/>
      <c r="O258" s="407"/>
      <c r="P258" s="407"/>
      <c r="Q258" s="407"/>
      <c r="R258" s="407"/>
      <c r="S258" s="407"/>
      <c r="T258" s="407"/>
      <c r="U258" s="407"/>
      <c r="V258" s="407"/>
      <c r="W258" s="407"/>
      <c r="X258" s="407"/>
      <c r="Y258" s="407"/>
    </row>
    <row r="259" spans="1:25" x14ac:dyDescent="0.25">
      <c r="A259" s="373">
        <v>214</v>
      </c>
      <c r="B259" s="374"/>
      <c r="C259" s="375"/>
      <c r="D259" s="459"/>
      <c r="F259" s="372" t="str">
        <f t="shared" si="8"/>
        <v>--</v>
      </c>
      <c r="G259" s="407"/>
      <c r="H259" s="407"/>
      <c r="I259" s="407"/>
      <c r="J259" s="407"/>
      <c r="K259" s="407"/>
      <c r="L259" s="407"/>
      <c r="M259" s="407"/>
      <c r="N259" s="407"/>
      <c r="O259" s="407"/>
      <c r="P259" s="407"/>
      <c r="Q259" s="407"/>
      <c r="R259" s="407"/>
      <c r="S259" s="407"/>
      <c r="T259" s="407"/>
      <c r="U259" s="407"/>
      <c r="V259" s="407"/>
      <c r="W259" s="407"/>
      <c r="X259" s="407"/>
      <c r="Y259" s="407"/>
    </row>
    <row r="260" spans="1:25" x14ac:dyDescent="0.25">
      <c r="A260" s="373">
        <v>215</v>
      </c>
      <c r="B260" s="374"/>
      <c r="C260" s="375"/>
      <c r="D260" s="459"/>
      <c r="F260" s="372" t="str">
        <f t="shared" si="8"/>
        <v>--</v>
      </c>
      <c r="G260" s="407"/>
      <c r="H260" s="407"/>
      <c r="I260" s="407"/>
      <c r="J260" s="407"/>
      <c r="K260" s="407"/>
      <c r="L260" s="407"/>
      <c r="M260" s="407"/>
      <c r="N260" s="407"/>
      <c r="O260" s="407"/>
      <c r="P260" s="407"/>
      <c r="Q260" s="407"/>
      <c r="R260" s="407"/>
      <c r="S260" s="407"/>
      <c r="T260" s="407"/>
      <c r="U260" s="407"/>
      <c r="V260" s="407"/>
      <c r="W260" s="407"/>
      <c r="X260" s="407"/>
      <c r="Y260" s="407"/>
    </row>
    <row r="261" spans="1:25" x14ac:dyDescent="0.25">
      <c r="A261" s="373">
        <v>216</v>
      </c>
      <c r="B261" s="374"/>
      <c r="C261" s="375"/>
      <c r="D261" s="459"/>
      <c r="F261" s="372" t="str">
        <f t="shared" si="8"/>
        <v>--</v>
      </c>
      <c r="G261" s="407"/>
      <c r="H261" s="407"/>
      <c r="I261" s="407"/>
      <c r="J261" s="407"/>
      <c r="K261" s="407"/>
      <c r="L261" s="407"/>
      <c r="M261" s="407"/>
      <c r="N261" s="407"/>
      <c r="O261" s="407"/>
      <c r="P261" s="407"/>
      <c r="Q261" s="407"/>
      <c r="R261" s="407"/>
      <c r="S261" s="407"/>
      <c r="T261" s="407"/>
      <c r="U261" s="407"/>
      <c r="V261" s="407"/>
      <c r="W261" s="407"/>
      <c r="X261" s="407"/>
      <c r="Y261" s="407"/>
    </row>
    <row r="262" spans="1:25" x14ac:dyDescent="0.25">
      <c r="A262" s="373">
        <v>217</v>
      </c>
      <c r="B262" s="374"/>
      <c r="C262" s="375"/>
      <c r="D262" s="459"/>
      <c r="F262" s="372" t="str">
        <f t="shared" si="8"/>
        <v>--</v>
      </c>
      <c r="G262" s="407"/>
      <c r="H262" s="407"/>
      <c r="I262" s="407"/>
      <c r="J262" s="407"/>
      <c r="K262" s="407"/>
      <c r="L262" s="407"/>
      <c r="M262" s="407"/>
      <c r="N262" s="407"/>
      <c r="O262" s="407"/>
      <c r="P262" s="407"/>
      <c r="Q262" s="407"/>
      <c r="R262" s="407"/>
      <c r="S262" s="407"/>
      <c r="T262" s="407"/>
      <c r="U262" s="407"/>
      <c r="V262" s="407"/>
      <c r="W262" s="407"/>
      <c r="X262" s="407"/>
      <c r="Y262" s="407"/>
    </row>
    <row r="263" spans="1:25" x14ac:dyDescent="0.25">
      <c r="A263" s="373">
        <v>218</v>
      </c>
      <c r="B263" s="374"/>
      <c r="C263" s="375"/>
      <c r="D263" s="459"/>
      <c r="F263" s="372" t="str">
        <f t="shared" si="8"/>
        <v>--</v>
      </c>
      <c r="G263" s="407"/>
      <c r="H263" s="407"/>
      <c r="I263" s="407"/>
      <c r="J263" s="407"/>
      <c r="K263" s="407"/>
      <c r="L263" s="407"/>
      <c r="M263" s="407"/>
      <c r="N263" s="407"/>
      <c r="O263" s="407"/>
      <c r="P263" s="407"/>
      <c r="Q263" s="407"/>
      <c r="R263" s="407"/>
      <c r="S263" s="407"/>
      <c r="T263" s="407"/>
      <c r="U263" s="407"/>
      <c r="V263" s="407"/>
      <c r="W263" s="407"/>
      <c r="X263" s="407"/>
      <c r="Y263" s="407"/>
    </row>
    <row r="264" spans="1:25" x14ac:dyDescent="0.25">
      <c r="A264" s="373">
        <v>219</v>
      </c>
      <c r="B264" s="374"/>
      <c r="C264" s="375"/>
      <c r="D264" s="459"/>
      <c r="F264" s="372" t="str">
        <f t="shared" si="8"/>
        <v>--</v>
      </c>
      <c r="G264" s="407"/>
      <c r="H264" s="407"/>
      <c r="I264" s="407"/>
      <c r="J264" s="407"/>
      <c r="K264" s="407"/>
      <c r="L264" s="407"/>
      <c r="M264" s="407"/>
      <c r="N264" s="407"/>
      <c r="O264" s="407"/>
      <c r="P264" s="407"/>
      <c r="Q264" s="407"/>
      <c r="R264" s="407"/>
      <c r="S264" s="407"/>
      <c r="T264" s="407"/>
      <c r="U264" s="407"/>
      <c r="V264" s="407"/>
      <c r="W264" s="407"/>
      <c r="X264" s="407"/>
      <c r="Y264" s="407"/>
    </row>
    <row r="265" spans="1:25" x14ac:dyDescent="0.25">
      <c r="A265" s="373">
        <v>220</v>
      </c>
      <c r="B265" s="374"/>
      <c r="C265" s="375"/>
      <c r="D265" s="459"/>
      <c r="F265" s="372" t="str">
        <f t="shared" si="8"/>
        <v>--</v>
      </c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  <c r="U265" s="407"/>
      <c r="V265" s="407"/>
      <c r="W265" s="407"/>
      <c r="X265" s="407"/>
      <c r="Y265" s="407"/>
    </row>
    <row r="266" spans="1:25" x14ac:dyDescent="0.25">
      <c r="A266" s="373">
        <v>221</v>
      </c>
      <c r="B266" s="374"/>
      <c r="C266" s="375"/>
      <c r="D266" s="459"/>
      <c r="F266" s="372" t="str">
        <f t="shared" si="8"/>
        <v>--</v>
      </c>
      <c r="G266" s="407"/>
      <c r="H266" s="407"/>
      <c r="I266" s="407"/>
      <c r="J266" s="407"/>
      <c r="K266" s="407"/>
      <c r="L266" s="407"/>
      <c r="M266" s="407"/>
      <c r="N266" s="407"/>
      <c r="O266" s="407"/>
      <c r="P266" s="407"/>
      <c r="Q266" s="407"/>
      <c r="R266" s="407"/>
      <c r="S266" s="407"/>
      <c r="T266" s="407"/>
      <c r="U266" s="407"/>
      <c r="V266" s="407"/>
      <c r="W266" s="407"/>
      <c r="X266" s="407"/>
      <c r="Y266" s="407"/>
    </row>
    <row r="267" spans="1:25" x14ac:dyDescent="0.25">
      <c r="A267" s="373">
        <v>222</v>
      </c>
      <c r="B267" s="374"/>
      <c r="C267" s="375"/>
      <c r="D267" s="459"/>
      <c r="F267" s="372" t="str">
        <f t="shared" si="8"/>
        <v>--</v>
      </c>
      <c r="G267" s="407"/>
      <c r="H267" s="407"/>
      <c r="I267" s="407"/>
      <c r="J267" s="407"/>
      <c r="K267" s="407"/>
      <c r="L267" s="407"/>
      <c r="M267" s="407"/>
      <c r="N267" s="407"/>
      <c r="O267" s="407"/>
      <c r="P267" s="407"/>
      <c r="Q267" s="407"/>
      <c r="R267" s="407"/>
      <c r="S267" s="407"/>
      <c r="T267" s="407"/>
      <c r="U267" s="407"/>
      <c r="V267" s="407"/>
      <c r="W267" s="407"/>
      <c r="X267" s="407"/>
      <c r="Y267" s="407"/>
    </row>
    <row r="268" spans="1:25" x14ac:dyDescent="0.25">
      <c r="A268" s="373">
        <v>223</v>
      </c>
      <c r="B268" s="374"/>
      <c r="C268" s="375"/>
      <c r="D268" s="459"/>
      <c r="F268" s="372" t="str">
        <f t="shared" si="8"/>
        <v>--</v>
      </c>
      <c r="G268" s="407"/>
      <c r="H268" s="407"/>
      <c r="I268" s="407"/>
      <c r="J268" s="407"/>
      <c r="K268" s="407"/>
      <c r="L268" s="407"/>
      <c r="M268" s="407"/>
      <c r="N268" s="407"/>
      <c r="O268" s="407"/>
      <c r="P268" s="407"/>
      <c r="Q268" s="407"/>
      <c r="R268" s="407"/>
      <c r="S268" s="407"/>
      <c r="T268" s="407"/>
      <c r="U268" s="407"/>
      <c r="V268" s="407"/>
      <c r="W268" s="407"/>
      <c r="X268" s="407"/>
      <c r="Y268" s="407"/>
    </row>
    <row r="269" spans="1:25" x14ac:dyDescent="0.25">
      <c r="A269" s="373">
        <v>224</v>
      </c>
      <c r="B269" s="374"/>
      <c r="C269" s="375"/>
      <c r="D269" s="459"/>
      <c r="F269" s="372" t="str">
        <f t="shared" si="8"/>
        <v>--</v>
      </c>
      <c r="G269" s="407"/>
      <c r="H269" s="407"/>
      <c r="I269" s="407"/>
      <c r="J269" s="407"/>
      <c r="K269" s="407"/>
      <c r="L269" s="407"/>
      <c r="M269" s="407"/>
      <c r="N269" s="407"/>
      <c r="O269" s="407"/>
      <c r="P269" s="407"/>
      <c r="Q269" s="407"/>
      <c r="R269" s="407"/>
      <c r="S269" s="407"/>
      <c r="T269" s="407"/>
      <c r="U269" s="407"/>
      <c r="V269" s="407"/>
      <c r="W269" s="407"/>
      <c r="X269" s="407"/>
      <c r="Y269" s="407"/>
    </row>
    <row r="270" spans="1:25" x14ac:dyDescent="0.25">
      <c r="A270" s="373">
        <v>225</v>
      </c>
      <c r="B270" s="374"/>
      <c r="C270" s="375"/>
      <c r="D270" s="459"/>
      <c r="F270" s="372" t="str">
        <f t="shared" si="8"/>
        <v>--</v>
      </c>
      <c r="G270" s="407"/>
      <c r="H270" s="407"/>
      <c r="I270" s="407"/>
      <c r="J270" s="407"/>
      <c r="K270" s="407"/>
      <c r="L270" s="407"/>
      <c r="M270" s="407"/>
      <c r="N270" s="407"/>
      <c r="O270" s="407"/>
      <c r="P270" s="407"/>
      <c r="Q270" s="407"/>
      <c r="R270" s="407"/>
      <c r="S270" s="407"/>
      <c r="T270" s="407"/>
      <c r="U270" s="407"/>
      <c r="V270" s="407"/>
      <c r="W270" s="407"/>
      <c r="X270" s="407"/>
      <c r="Y270" s="407"/>
    </row>
    <row r="271" spans="1:25" x14ac:dyDescent="0.25">
      <c r="A271" s="373">
        <v>226</v>
      </c>
      <c r="B271" s="374"/>
      <c r="C271" s="375"/>
      <c r="D271" s="459"/>
      <c r="F271" s="372" t="str">
        <f t="shared" si="8"/>
        <v>--</v>
      </c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  <c r="U271" s="407"/>
      <c r="V271" s="407"/>
      <c r="W271" s="407"/>
      <c r="X271" s="407"/>
      <c r="Y271" s="407"/>
    </row>
    <row r="272" spans="1:25" x14ac:dyDescent="0.25">
      <c r="A272" s="373">
        <v>227</v>
      </c>
      <c r="B272" s="374"/>
      <c r="C272" s="375"/>
      <c r="D272" s="459"/>
      <c r="F272" s="372" t="str">
        <f t="shared" si="8"/>
        <v>--</v>
      </c>
      <c r="G272" s="407"/>
      <c r="H272" s="407"/>
      <c r="I272" s="407"/>
      <c r="J272" s="407"/>
      <c r="K272" s="407"/>
      <c r="L272" s="407"/>
      <c r="M272" s="407"/>
      <c r="N272" s="407"/>
      <c r="O272" s="407"/>
      <c r="P272" s="407"/>
      <c r="Q272" s="407"/>
      <c r="R272" s="407"/>
      <c r="S272" s="407"/>
      <c r="T272" s="407"/>
      <c r="U272" s="407"/>
      <c r="V272" s="407"/>
      <c r="W272" s="407"/>
      <c r="X272" s="407"/>
      <c r="Y272" s="407"/>
    </row>
    <row r="273" spans="1:25" x14ac:dyDescent="0.25">
      <c r="A273" s="373">
        <v>228</v>
      </c>
      <c r="B273" s="374"/>
      <c r="C273" s="375"/>
      <c r="D273" s="459"/>
      <c r="F273" s="372" t="str">
        <f t="shared" si="8"/>
        <v>--</v>
      </c>
      <c r="G273" s="407"/>
      <c r="H273" s="407"/>
      <c r="I273" s="407"/>
      <c r="J273" s="407"/>
      <c r="K273" s="407"/>
      <c r="L273" s="407"/>
      <c r="M273" s="407"/>
      <c r="N273" s="407"/>
      <c r="O273" s="407"/>
      <c r="P273" s="407"/>
      <c r="Q273" s="407"/>
      <c r="R273" s="407"/>
      <c r="S273" s="407"/>
      <c r="T273" s="407"/>
      <c r="U273" s="407"/>
      <c r="V273" s="407"/>
      <c r="W273" s="407"/>
      <c r="X273" s="407"/>
      <c r="Y273" s="407"/>
    </row>
    <row r="274" spans="1:25" x14ac:dyDescent="0.25">
      <c r="A274" s="373">
        <v>229</v>
      </c>
      <c r="B274" s="374"/>
      <c r="C274" s="375"/>
      <c r="D274" s="459"/>
      <c r="F274" s="372" t="str">
        <f t="shared" si="8"/>
        <v>--</v>
      </c>
      <c r="G274" s="407"/>
      <c r="H274" s="407"/>
      <c r="I274" s="407"/>
      <c r="J274" s="407"/>
      <c r="K274" s="407"/>
      <c r="L274" s="407"/>
      <c r="M274" s="407"/>
      <c r="N274" s="407"/>
      <c r="O274" s="407"/>
      <c r="P274" s="407"/>
      <c r="Q274" s="407"/>
      <c r="R274" s="407"/>
      <c r="S274" s="407"/>
      <c r="T274" s="407"/>
      <c r="U274" s="407"/>
      <c r="V274" s="407"/>
      <c r="W274" s="407"/>
      <c r="X274" s="407"/>
      <c r="Y274" s="407"/>
    </row>
    <row r="275" spans="1:25" x14ac:dyDescent="0.25">
      <c r="A275" s="373">
        <v>230</v>
      </c>
      <c r="B275" s="374"/>
      <c r="C275" s="375"/>
      <c r="D275" s="459"/>
      <c r="F275" s="372" t="str">
        <f t="shared" si="8"/>
        <v>--</v>
      </c>
      <c r="G275" s="407"/>
      <c r="H275" s="407"/>
      <c r="I275" s="407"/>
      <c r="J275" s="407"/>
      <c r="K275" s="407"/>
      <c r="L275" s="407"/>
      <c r="M275" s="407"/>
      <c r="N275" s="407"/>
      <c r="O275" s="407"/>
      <c r="P275" s="407"/>
      <c r="Q275" s="407"/>
      <c r="R275" s="407"/>
      <c r="S275" s="407"/>
      <c r="T275" s="407"/>
      <c r="U275" s="407"/>
      <c r="V275" s="407"/>
      <c r="W275" s="407"/>
      <c r="X275" s="407"/>
      <c r="Y275" s="407"/>
    </row>
    <row r="276" spans="1:25" x14ac:dyDescent="0.25">
      <c r="A276" s="373">
        <v>231</v>
      </c>
      <c r="B276" s="374"/>
      <c r="C276" s="375"/>
      <c r="D276" s="459"/>
      <c r="F276" s="372" t="str">
        <f t="shared" si="8"/>
        <v>--</v>
      </c>
      <c r="G276" s="407"/>
      <c r="H276" s="407"/>
      <c r="I276" s="407"/>
      <c r="J276" s="407"/>
      <c r="K276" s="407"/>
      <c r="L276" s="407"/>
      <c r="M276" s="407"/>
      <c r="N276" s="407"/>
      <c r="O276" s="407"/>
      <c r="P276" s="407"/>
      <c r="Q276" s="407"/>
      <c r="R276" s="407"/>
      <c r="S276" s="407"/>
      <c r="T276" s="407"/>
      <c r="U276" s="407"/>
      <c r="V276" s="407"/>
      <c r="W276" s="407"/>
      <c r="X276" s="407"/>
      <c r="Y276" s="407"/>
    </row>
    <row r="277" spans="1:25" x14ac:dyDescent="0.25">
      <c r="A277" s="373">
        <v>232</v>
      </c>
      <c r="B277" s="374"/>
      <c r="C277" s="375"/>
      <c r="D277" s="459"/>
      <c r="F277" s="372" t="str">
        <f t="shared" si="8"/>
        <v>--</v>
      </c>
      <c r="G277" s="407"/>
      <c r="H277" s="407"/>
      <c r="I277" s="407"/>
      <c r="J277" s="407"/>
      <c r="K277" s="407"/>
      <c r="L277" s="407"/>
      <c r="M277" s="407"/>
      <c r="N277" s="407"/>
      <c r="O277" s="407"/>
      <c r="P277" s="407"/>
      <c r="Q277" s="407"/>
      <c r="R277" s="407"/>
      <c r="S277" s="407"/>
      <c r="T277" s="407"/>
      <c r="U277" s="407"/>
      <c r="V277" s="407"/>
      <c r="W277" s="407"/>
      <c r="X277" s="407"/>
      <c r="Y277" s="407"/>
    </row>
    <row r="278" spans="1:25" x14ac:dyDescent="0.25">
      <c r="A278" s="373">
        <v>233</v>
      </c>
      <c r="B278" s="374"/>
      <c r="C278" s="375"/>
      <c r="D278" s="459"/>
      <c r="F278" s="372" t="str">
        <f t="shared" si="8"/>
        <v>--</v>
      </c>
      <c r="G278" s="407"/>
      <c r="H278" s="407"/>
      <c r="I278" s="407"/>
      <c r="J278" s="407"/>
      <c r="K278" s="407"/>
      <c r="L278" s="407"/>
      <c r="M278" s="407"/>
      <c r="N278" s="407"/>
      <c r="O278" s="407"/>
      <c r="P278" s="407"/>
      <c r="Q278" s="407"/>
      <c r="R278" s="407"/>
      <c r="S278" s="407"/>
      <c r="T278" s="407"/>
      <c r="U278" s="407"/>
      <c r="V278" s="407"/>
      <c r="W278" s="407"/>
      <c r="X278" s="407"/>
      <c r="Y278" s="407"/>
    </row>
    <row r="279" spans="1:25" x14ac:dyDescent="0.25">
      <c r="A279" s="373">
        <v>234</v>
      </c>
      <c r="B279" s="374"/>
      <c r="C279" s="375"/>
      <c r="D279" s="459"/>
      <c r="F279" s="372" t="str">
        <f t="shared" si="8"/>
        <v>--</v>
      </c>
      <c r="G279" s="407"/>
      <c r="H279" s="407"/>
      <c r="I279" s="407"/>
      <c r="J279" s="407"/>
      <c r="K279" s="407"/>
      <c r="L279" s="407"/>
      <c r="M279" s="407"/>
      <c r="N279" s="407"/>
      <c r="O279" s="407"/>
      <c r="P279" s="407"/>
      <c r="Q279" s="407"/>
      <c r="R279" s="407"/>
      <c r="S279" s="407"/>
      <c r="T279" s="407"/>
      <c r="U279" s="407"/>
      <c r="V279" s="407"/>
      <c r="W279" s="407"/>
      <c r="X279" s="407"/>
      <c r="Y279" s="407"/>
    </row>
    <row r="280" spans="1:25" x14ac:dyDescent="0.25">
      <c r="A280" s="373">
        <v>235</v>
      </c>
      <c r="B280" s="374"/>
      <c r="C280" s="375"/>
      <c r="D280" s="459"/>
      <c r="F280" s="372" t="str">
        <f t="shared" si="8"/>
        <v>--</v>
      </c>
      <c r="G280" s="407"/>
      <c r="H280" s="407"/>
      <c r="I280" s="407"/>
      <c r="J280" s="407"/>
      <c r="K280" s="407"/>
      <c r="L280" s="407"/>
      <c r="M280" s="407"/>
      <c r="N280" s="407"/>
      <c r="O280" s="407"/>
      <c r="P280" s="407"/>
      <c r="Q280" s="407"/>
      <c r="R280" s="407"/>
      <c r="S280" s="407"/>
      <c r="T280" s="407"/>
      <c r="U280" s="407"/>
      <c r="V280" s="407"/>
      <c r="W280" s="407"/>
      <c r="X280" s="407"/>
      <c r="Y280" s="407"/>
    </row>
    <row r="281" spans="1:25" x14ac:dyDescent="0.25">
      <c r="A281" s="373">
        <v>236</v>
      </c>
      <c r="B281" s="374"/>
      <c r="C281" s="375"/>
      <c r="D281" s="459"/>
      <c r="F281" s="372" t="str">
        <f t="shared" si="8"/>
        <v>--</v>
      </c>
      <c r="G281" s="407"/>
      <c r="H281" s="407"/>
      <c r="I281" s="407"/>
      <c r="J281" s="407"/>
      <c r="K281" s="407"/>
      <c r="L281" s="407"/>
      <c r="M281" s="407"/>
      <c r="N281" s="407"/>
      <c r="O281" s="407"/>
      <c r="P281" s="407"/>
      <c r="Q281" s="407"/>
      <c r="R281" s="407"/>
      <c r="S281" s="407"/>
      <c r="T281" s="407"/>
      <c r="U281" s="407"/>
      <c r="V281" s="407"/>
      <c r="W281" s="407"/>
      <c r="X281" s="407"/>
      <c r="Y281" s="407"/>
    </row>
    <row r="282" spans="1:25" x14ac:dyDescent="0.25">
      <c r="A282" s="373">
        <v>237</v>
      </c>
      <c r="B282" s="374"/>
      <c r="C282" s="375"/>
      <c r="D282" s="459"/>
      <c r="F282" s="372" t="str">
        <f t="shared" si="8"/>
        <v>--</v>
      </c>
      <c r="G282" s="407"/>
      <c r="H282" s="407"/>
      <c r="I282" s="407"/>
      <c r="J282" s="407"/>
      <c r="K282" s="407"/>
      <c r="L282" s="407"/>
      <c r="M282" s="407"/>
      <c r="N282" s="407"/>
      <c r="O282" s="407"/>
      <c r="P282" s="407"/>
      <c r="Q282" s="407"/>
      <c r="R282" s="407"/>
      <c r="S282" s="407"/>
      <c r="T282" s="407"/>
      <c r="U282" s="407"/>
      <c r="V282" s="407"/>
      <c r="W282" s="407"/>
      <c r="X282" s="407"/>
      <c r="Y282" s="407"/>
    </row>
    <row r="283" spans="1:25" x14ac:dyDescent="0.25">
      <c r="A283" s="373">
        <v>238</v>
      </c>
      <c r="B283" s="374"/>
      <c r="C283" s="375"/>
      <c r="D283" s="459"/>
      <c r="F283" s="372" t="str">
        <f t="shared" si="8"/>
        <v>--</v>
      </c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  <c r="U283" s="407"/>
      <c r="V283" s="407"/>
      <c r="W283" s="407"/>
      <c r="X283" s="407"/>
      <c r="Y283" s="407"/>
    </row>
    <row r="284" spans="1:25" x14ac:dyDescent="0.25">
      <c r="A284" s="373">
        <v>239</v>
      </c>
      <c r="B284" s="374"/>
      <c r="C284" s="375"/>
      <c r="D284" s="459"/>
      <c r="F284" s="372" t="str">
        <f t="shared" si="8"/>
        <v>--</v>
      </c>
      <c r="G284" s="407"/>
      <c r="H284" s="407"/>
      <c r="I284" s="407"/>
      <c r="J284" s="407"/>
      <c r="K284" s="407"/>
      <c r="L284" s="407"/>
      <c r="M284" s="407"/>
      <c r="N284" s="407"/>
      <c r="O284" s="407"/>
      <c r="P284" s="407"/>
      <c r="Q284" s="407"/>
      <c r="R284" s="407"/>
      <c r="S284" s="407"/>
      <c r="T284" s="407"/>
      <c r="U284" s="407"/>
      <c r="V284" s="407"/>
      <c r="W284" s="407"/>
      <c r="X284" s="407"/>
      <c r="Y284" s="407"/>
    </row>
    <row r="285" spans="1:25" x14ac:dyDescent="0.25">
      <c r="A285" s="373">
        <v>240</v>
      </c>
      <c r="B285" s="374"/>
      <c r="C285" s="375"/>
      <c r="D285" s="459"/>
      <c r="F285" s="372" t="str">
        <f t="shared" si="8"/>
        <v>--</v>
      </c>
      <c r="G285" s="407"/>
      <c r="H285" s="407"/>
      <c r="I285" s="407"/>
      <c r="J285" s="407"/>
      <c r="K285" s="407"/>
      <c r="L285" s="407"/>
      <c r="M285" s="407"/>
      <c r="N285" s="407"/>
      <c r="O285" s="407"/>
      <c r="P285" s="407"/>
      <c r="Q285" s="407"/>
      <c r="R285" s="407"/>
      <c r="S285" s="407"/>
      <c r="T285" s="407"/>
      <c r="U285" s="407"/>
      <c r="V285" s="407"/>
      <c r="W285" s="407"/>
      <c r="X285" s="407"/>
      <c r="Y285" s="407"/>
    </row>
    <row r="286" spans="1:25" x14ac:dyDescent="0.25">
      <c r="A286" s="373">
        <v>241</v>
      </c>
      <c r="B286" s="374"/>
      <c r="C286" s="375"/>
      <c r="D286" s="459"/>
      <c r="F286" s="372" t="str">
        <f t="shared" si="8"/>
        <v>--</v>
      </c>
      <c r="G286" s="407"/>
      <c r="H286" s="407"/>
      <c r="I286" s="407"/>
      <c r="J286" s="407"/>
      <c r="K286" s="407"/>
      <c r="L286" s="407"/>
      <c r="M286" s="407"/>
      <c r="N286" s="407"/>
      <c r="O286" s="407"/>
      <c r="P286" s="407"/>
      <c r="Q286" s="407"/>
      <c r="R286" s="407"/>
      <c r="S286" s="407"/>
      <c r="T286" s="407"/>
      <c r="U286" s="407"/>
      <c r="V286" s="407"/>
      <c r="W286" s="407"/>
      <c r="X286" s="407"/>
      <c r="Y286" s="407"/>
    </row>
    <row r="287" spans="1:25" x14ac:dyDescent="0.25">
      <c r="A287" s="373">
        <v>242</v>
      </c>
      <c r="B287" s="374"/>
      <c r="C287" s="375"/>
      <c r="D287" s="459"/>
      <c r="F287" s="372" t="str">
        <f t="shared" si="8"/>
        <v>--</v>
      </c>
      <c r="G287" s="407"/>
      <c r="H287" s="407"/>
      <c r="I287" s="407"/>
      <c r="J287" s="407"/>
      <c r="K287" s="407"/>
      <c r="L287" s="407"/>
      <c r="M287" s="407"/>
      <c r="N287" s="407"/>
      <c r="O287" s="407"/>
      <c r="P287" s="407"/>
      <c r="Q287" s="407"/>
      <c r="R287" s="407"/>
      <c r="S287" s="407"/>
      <c r="T287" s="407"/>
      <c r="U287" s="407"/>
      <c r="V287" s="407"/>
      <c r="W287" s="407"/>
      <c r="X287" s="407"/>
      <c r="Y287" s="407"/>
    </row>
    <row r="288" spans="1:25" x14ac:dyDescent="0.25">
      <c r="A288" s="373">
        <v>243</v>
      </c>
      <c r="B288" s="374"/>
      <c r="C288" s="375"/>
      <c r="D288" s="459"/>
      <c r="F288" s="372" t="str">
        <f t="shared" si="8"/>
        <v>--</v>
      </c>
      <c r="G288" s="407"/>
      <c r="H288" s="407"/>
      <c r="I288" s="407"/>
      <c r="J288" s="407"/>
      <c r="K288" s="407"/>
      <c r="L288" s="407"/>
      <c r="M288" s="407"/>
      <c r="N288" s="407"/>
      <c r="O288" s="407"/>
      <c r="P288" s="407"/>
      <c r="Q288" s="407"/>
      <c r="R288" s="407"/>
      <c r="S288" s="407"/>
      <c r="T288" s="407"/>
      <c r="U288" s="407"/>
      <c r="V288" s="407"/>
      <c r="W288" s="407"/>
      <c r="X288" s="407"/>
      <c r="Y288" s="407"/>
    </row>
    <row r="289" spans="1:25" x14ac:dyDescent="0.25">
      <c r="A289" s="373">
        <v>244</v>
      </c>
      <c r="B289" s="374"/>
      <c r="C289" s="375"/>
      <c r="D289" s="459"/>
      <c r="F289" s="372" t="str">
        <f t="shared" si="8"/>
        <v>--</v>
      </c>
      <c r="G289" s="407"/>
      <c r="H289" s="407"/>
      <c r="I289" s="407"/>
      <c r="J289" s="407"/>
      <c r="K289" s="407"/>
      <c r="L289" s="407"/>
      <c r="M289" s="407"/>
      <c r="N289" s="407"/>
      <c r="O289" s="407"/>
      <c r="P289" s="407"/>
      <c r="Q289" s="407"/>
      <c r="R289" s="407"/>
      <c r="S289" s="407"/>
      <c r="T289" s="407"/>
      <c r="U289" s="407"/>
      <c r="V289" s="407"/>
      <c r="W289" s="407"/>
      <c r="X289" s="407"/>
      <c r="Y289" s="407"/>
    </row>
    <row r="290" spans="1:25" x14ac:dyDescent="0.25">
      <c r="A290" s="373">
        <v>245</v>
      </c>
      <c r="B290" s="374"/>
      <c r="C290" s="375"/>
      <c r="D290" s="459"/>
      <c r="F290" s="372" t="str">
        <f t="shared" si="8"/>
        <v>--</v>
      </c>
      <c r="G290" s="407"/>
      <c r="H290" s="407"/>
      <c r="I290" s="407"/>
      <c r="J290" s="407"/>
      <c r="K290" s="407"/>
      <c r="L290" s="407"/>
      <c r="M290" s="407"/>
      <c r="N290" s="407"/>
      <c r="O290" s="407"/>
      <c r="P290" s="407"/>
      <c r="Q290" s="407"/>
      <c r="R290" s="407"/>
      <c r="S290" s="407"/>
      <c r="T290" s="407"/>
      <c r="U290" s="407"/>
      <c r="V290" s="407"/>
      <c r="W290" s="407"/>
      <c r="X290" s="407"/>
      <c r="Y290" s="407"/>
    </row>
    <row r="291" spans="1:25" x14ac:dyDescent="0.25">
      <c r="A291" s="373">
        <v>246</v>
      </c>
      <c r="B291" s="374"/>
      <c r="C291" s="375"/>
      <c r="D291" s="459"/>
      <c r="F291" s="372" t="str">
        <f t="shared" si="8"/>
        <v>--</v>
      </c>
      <c r="G291" s="407"/>
      <c r="H291" s="407"/>
      <c r="I291" s="407"/>
      <c r="J291" s="407"/>
      <c r="K291" s="407"/>
      <c r="L291" s="407"/>
      <c r="M291" s="407"/>
      <c r="N291" s="407"/>
      <c r="O291" s="407"/>
      <c r="P291" s="407"/>
      <c r="Q291" s="407"/>
      <c r="R291" s="407"/>
      <c r="S291" s="407"/>
      <c r="T291" s="407"/>
      <c r="U291" s="407"/>
      <c r="V291" s="407"/>
      <c r="W291" s="407"/>
      <c r="X291" s="407"/>
      <c r="Y291" s="407"/>
    </row>
    <row r="292" spans="1:25" x14ac:dyDescent="0.25">
      <c r="A292" s="373">
        <v>247</v>
      </c>
      <c r="B292" s="374"/>
      <c r="C292" s="375"/>
      <c r="D292" s="459"/>
      <c r="F292" s="372" t="str">
        <f t="shared" si="8"/>
        <v>--</v>
      </c>
      <c r="G292" s="407"/>
      <c r="H292" s="407"/>
      <c r="I292" s="407"/>
      <c r="J292" s="407"/>
      <c r="K292" s="407"/>
      <c r="L292" s="407"/>
      <c r="M292" s="407"/>
      <c r="N292" s="407"/>
      <c r="O292" s="407"/>
      <c r="P292" s="407"/>
      <c r="Q292" s="407"/>
      <c r="R292" s="407"/>
      <c r="S292" s="407"/>
      <c r="T292" s="407"/>
      <c r="U292" s="407"/>
      <c r="V292" s="407"/>
      <c r="W292" s="407"/>
      <c r="X292" s="407"/>
      <c r="Y292" s="407"/>
    </row>
    <row r="293" spans="1:25" x14ac:dyDescent="0.25">
      <c r="A293" s="373">
        <v>248</v>
      </c>
      <c r="B293" s="374"/>
      <c r="C293" s="375"/>
      <c r="D293" s="459"/>
      <c r="F293" s="372" t="str">
        <f t="shared" si="8"/>
        <v>--</v>
      </c>
      <c r="G293" s="407"/>
      <c r="H293" s="407"/>
      <c r="I293" s="407"/>
      <c r="J293" s="407"/>
      <c r="K293" s="407"/>
      <c r="L293" s="407"/>
      <c r="M293" s="407"/>
      <c r="N293" s="407"/>
      <c r="O293" s="407"/>
      <c r="P293" s="407"/>
      <c r="Q293" s="407"/>
      <c r="R293" s="407"/>
      <c r="S293" s="407"/>
      <c r="T293" s="407"/>
      <c r="U293" s="407"/>
      <c r="V293" s="407"/>
      <c r="W293" s="407"/>
      <c r="X293" s="407"/>
      <c r="Y293" s="407"/>
    </row>
    <row r="294" spans="1:25" x14ac:dyDescent="0.25">
      <c r="A294" s="373">
        <v>249</v>
      </c>
      <c r="B294" s="374"/>
      <c r="C294" s="375"/>
      <c r="D294" s="459"/>
      <c r="F294" s="372" t="str">
        <f t="shared" si="8"/>
        <v>--</v>
      </c>
      <c r="G294" s="407"/>
      <c r="H294" s="407"/>
      <c r="I294" s="407"/>
      <c r="J294" s="407"/>
      <c r="K294" s="407"/>
      <c r="L294" s="407"/>
      <c r="M294" s="407"/>
      <c r="N294" s="407"/>
      <c r="O294" s="407"/>
      <c r="P294" s="407"/>
      <c r="Q294" s="407"/>
      <c r="R294" s="407"/>
      <c r="S294" s="407"/>
      <c r="T294" s="407"/>
      <c r="U294" s="407"/>
      <c r="V294" s="407"/>
      <c r="W294" s="407"/>
      <c r="X294" s="407"/>
      <c r="Y294" s="407"/>
    </row>
    <row r="295" spans="1:25" x14ac:dyDescent="0.25">
      <c r="A295" s="373">
        <v>250</v>
      </c>
      <c r="B295" s="374"/>
      <c r="C295" s="375"/>
      <c r="D295" s="459"/>
      <c r="F295" s="372" t="str">
        <f t="shared" si="8"/>
        <v>--</v>
      </c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  <c r="U295" s="407"/>
      <c r="V295" s="407"/>
      <c r="W295" s="407"/>
      <c r="X295" s="407"/>
      <c r="Y295" s="407"/>
    </row>
    <row r="296" spans="1:25" x14ac:dyDescent="0.25">
      <c r="A296" s="373">
        <v>251</v>
      </c>
      <c r="B296" s="374"/>
      <c r="C296" s="375"/>
      <c r="D296" s="459"/>
      <c r="F296" s="372" t="str">
        <f t="shared" si="8"/>
        <v>--</v>
      </c>
      <c r="G296" s="407"/>
      <c r="H296" s="407"/>
      <c r="I296" s="407"/>
      <c r="J296" s="407"/>
      <c r="K296" s="407"/>
      <c r="L296" s="407"/>
      <c r="M296" s="407"/>
      <c r="N296" s="407"/>
      <c r="O296" s="407"/>
      <c r="P296" s="407"/>
      <c r="Q296" s="407"/>
      <c r="R296" s="407"/>
      <c r="S296" s="407"/>
      <c r="T296" s="407"/>
      <c r="U296" s="407"/>
      <c r="V296" s="407"/>
      <c r="W296" s="407"/>
      <c r="X296" s="407"/>
      <c r="Y296" s="407"/>
    </row>
    <row r="297" spans="1:25" x14ac:dyDescent="0.25">
      <c r="A297" s="373">
        <v>252</v>
      </c>
      <c r="B297" s="374"/>
      <c r="C297" s="375"/>
      <c r="D297" s="459"/>
      <c r="F297" s="372" t="str">
        <f t="shared" si="8"/>
        <v>--</v>
      </c>
      <c r="G297" s="407"/>
      <c r="H297" s="407"/>
      <c r="I297" s="407"/>
      <c r="J297" s="407"/>
      <c r="K297" s="407"/>
      <c r="L297" s="407"/>
      <c r="M297" s="407"/>
      <c r="N297" s="407"/>
      <c r="O297" s="407"/>
      <c r="P297" s="407"/>
      <c r="Q297" s="407"/>
      <c r="R297" s="407"/>
      <c r="S297" s="407"/>
      <c r="T297" s="407"/>
      <c r="U297" s="407"/>
      <c r="V297" s="407"/>
      <c r="W297" s="407"/>
      <c r="X297" s="407"/>
      <c r="Y297" s="407"/>
    </row>
    <row r="298" spans="1:25" x14ac:dyDescent="0.25">
      <c r="A298" s="373">
        <v>253</v>
      </c>
      <c r="B298" s="374"/>
      <c r="C298" s="375"/>
      <c r="D298" s="459"/>
      <c r="F298" s="372" t="str">
        <f t="shared" si="8"/>
        <v>--</v>
      </c>
      <c r="G298" s="407"/>
      <c r="H298" s="407"/>
      <c r="I298" s="407"/>
      <c r="J298" s="407"/>
      <c r="K298" s="407"/>
      <c r="L298" s="407"/>
      <c r="M298" s="407"/>
      <c r="N298" s="407"/>
      <c r="O298" s="407"/>
      <c r="P298" s="407"/>
      <c r="Q298" s="407"/>
      <c r="R298" s="407"/>
      <c r="S298" s="407"/>
      <c r="T298" s="407"/>
      <c r="U298" s="407"/>
      <c r="V298" s="407"/>
      <c r="W298" s="407"/>
      <c r="X298" s="407"/>
      <c r="Y298" s="407"/>
    </row>
    <row r="299" spans="1:25" x14ac:dyDescent="0.25">
      <c r="A299" s="373">
        <v>254</v>
      </c>
      <c r="B299" s="374"/>
      <c r="C299" s="375"/>
      <c r="D299" s="459"/>
      <c r="F299" s="372" t="str">
        <f t="shared" si="8"/>
        <v>--</v>
      </c>
      <c r="G299" s="407"/>
      <c r="H299" s="407"/>
      <c r="I299" s="407"/>
      <c r="J299" s="407"/>
      <c r="K299" s="407"/>
      <c r="L299" s="407"/>
      <c r="M299" s="407"/>
      <c r="N299" s="407"/>
      <c r="O299" s="407"/>
      <c r="P299" s="407"/>
      <c r="Q299" s="407"/>
      <c r="R299" s="407"/>
      <c r="S299" s="407"/>
      <c r="T299" s="407"/>
      <c r="U299" s="407"/>
      <c r="V299" s="407"/>
      <c r="W299" s="407"/>
      <c r="X299" s="407"/>
      <c r="Y299" s="407"/>
    </row>
    <row r="300" spans="1:25" x14ac:dyDescent="0.25">
      <c r="A300" s="373">
        <v>255</v>
      </c>
      <c r="B300" s="374"/>
      <c r="C300" s="375"/>
      <c r="D300" s="459"/>
      <c r="F300" s="372" t="str">
        <f t="shared" si="8"/>
        <v>--</v>
      </c>
      <c r="G300" s="407"/>
      <c r="H300" s="407"/>
      <c r="I300" s="407"/>
      <c r="J300" s="407"/>
      <c r="K300" s="407"/>
      <c r="L300" s="407"/>
      <c r="M300" s="407"/>
      <c r="N300" s="407"/>
      <c r="O300" s="407"/>
      <c r="P300" s="407"/>
      <c r="Q300" s="407"/>
      <c r="R300" s="407"/>
      <c r="S300" s="407"/>
      <c r="T300" s="407"/>
      <c r="U300" s="407"/>
      <c r="V300" s="407"/>
      <c r="W300" s="407"/>
      <c r="X300" s="407"/>
      <c r="Y300" s="407"/>
    </row>
    <row r="301" spans="1:25" x14ac:dyDescent="0.25">
      <c r="A301" s="373">
        <v>256</v>
      </c>
      <c r="B301" s="374"/>
      <c r="C301" s="375"/>
      <c r="D301" s="459"/>
      <c r="F301" s="372" t="str">
        <f t="shared" si="8"/>
        <v>--</v>
      </c>
      <c r="G301" s="407"/>
      <c r="H301" s="407"/>
      <c r="I301" s="407"/>
      <c r="J301" s="407"/>
      <c r="K301" s="407"/>
      <c r="L301" s="407"/>
      <c r="M301" s="407"/>
      <c r="N301" s="407"/>
      <c r="O301" s="407"/>
      <c r="P301" s="407"/>
      <c r="Q301" s="407"/>
      <c r="R301" s="407"/>
      <c r="S301" s="407"/>
      <c r="T301" s="407"/>
      <c r="U301" s="407"/>
      <c r="V301" s="407"/>
      <c r="W301" s="407"/>
      <c r="X301" s="407"/>
      <c r="Y301" s="407"/>
    </row>
    <row r="302" spans="1:25" x14ac:dyDescent="0.25">
      <c r="A302" s="373">
        <v>257</v>
      </c>
      <c r="B302" s="374"/>
      <c r="C302" s="375"/>
      <c r="D302" s="459"/>
      <c r="F302" s="372" t="str">
        <f t="shared" si="8"/>
        <v>--</v>
      </c>
      <c r="G302" s="407"/>
      <c r="H302" s="407"/>
      <c r="I302" s="407"/>
      <c r="J302" s="407"/>
      <c r="K302" s="407"/>
      <c r="L302" s="407"/>
      <c r="M302" s="407"/>
      <c r="N302" s="407"/>
      <c r="O302" s="407"/>
      <c r="P302" s="407"/>
      <c r="Q302" s="407"/>
      <c r="R302" s="407"/>
      <c r="S302" s="407"/>
      <c r="T302" s="407"/>
      <c r="U302" s="407"/>
      <c r="V302" s="407"/>
      <c r="W302" s="407"/>
      <c r="X302" s="407"/>
      <c r="Y302" s="407"/>
    </row>
    <row r="303" spans="1:25" x14ac:dyDescent="0.25">
      <c r="A303" s="373">
        <v>258</v>
      </c>
      <c r="B303" s="374"/>
      <c r="C303" s="375"/>
      <c r="D303" s="459"/>
      <c r="F303" s="372" t="str">
        <f t="shared" ref="F303:F366" si="9">IF(AND(B303="",C303="",D303=""),$AG$3,IF(AND(C303="",D303=""),$AG$4,IF(AND(B303="",D303=""),$AG$5,IF(AND(B303="",C303=""),$AG$6,IF(D303="",$AG$7,IF(C303="",$AG$8,IF(B303="",$AG$9,$AG$10)))))))</f>
        <v>--</v>
      </c>
      <c r="G303" s="407"/>
      <c r="H303" s="407"/>
      <c r="I303" s="407"/>
      <c r="J303" s="407"/>
      <c r="K303" s="407"/>
      <c r="L303" s="407"/>
      <c r="M303" s="407"/>
      <c r="N303" s="407"/>
      <c r="O303" s="407"/>
      <c r="P303" s="407"/>
      <c r="Q303" s="407"/>
      <c r="R303" s="407"/>
      <c r="S303" s="407"/>
      <c r="T303" s="407"/>
      <c r="U303" s="407"/>
      <c r="V303" s="407"/>
      <c r="W303" s="407"/>
      <c r="X303" s="407"/>
      <c r="Y303" s="407"/>
    </row>
    <row r="304" spans="1:25" x14ac:dyDescent="0.25">
      <c r="A304" s="373">
        <v>259</v>
      </c>
      <c r="B304" s="374"/>
      <c r="C304" s="375"/>
      <c r="D304" s="459"/>
      <c r="F304" s="372" t="str">
        <f t="shared" si="9"/>
        <v>--</v>
      </c>
      <c r="G304" s="407"/>
      <c r="H304" s="407"/>
      <c r="I304" s="407"/>
      <c r="J304" s="407"/>
      <c r="K304" s="407"/>
      <c r="L304" s="407"/>
      <c r="M304" s="407"/>
      <c r="N304" s="407"/>
      <c r="O304" s="407"/>
      <c r="P304" s="407"/>
      <c r="Q304" s="407"/>
      <c r="R304" s="407"/>
      <c r="S304" s="407"/>
      <c r="T304" s="407"/>
      <c r="U304" s="407"/>
      <c r="V304" s="407"/>
      <c r="W304" s="407"/>
      <c r="X304" s="407"/>
      <c r="Y304" s="407"/>
    </row>
    <row r="305" spans="1:25" x14ac:dyDescent="0.25">
      <c r="A305" s="373">
        <v>260</v>
      </c>
      <c r="B305" s="374"/>
      <c r="C305" s="375"/>
      <c r="D305" s="459"/>
      <c r="F305" s="372" t="str">
        <f t="shared" si="9"/>
        <v>--</v>
      </c>
      <c r="G305" s="407"/>
      <c r="H305" s="407"/>
      <c r="I305" s="407"/>
      <c r="J305" s="407"/>
      <c r="K305" s="407"/>
      <c r="L305" s="407"/>
      <c r="M305" s="407"/>
      <c r="N305" s="407"/>
      <c r="O305" s="407"/>
      <c r="P305" s="407"/>
      <c r="Q305" s="407"/>
      <c r="R305" s="407"/>
      <c r="S305" s="407"/>
      <c r="T305" s="407"/>
      <c r="U305" s="407"/>
      <c r="V305" s="407"/>
      <c r="W305" s="407"/>
      <c r="X305" s="407"/>
      <c r="Y305" s="407"/>
    </row>
    <row r="306" spans="1:25" x14ac:dyDescent="0.25">
      <c r="A306" s="373">
        <v>261</v>
      </c>
      <c r="B306" s="374"/>
      <c r="C306" s="375"/>
      <c r="D306" s="459"/>
      <c r="F306" s="372" t="str">
        <f t="shared" si="9"/>
        <v>--</v>
      </c>
      <c r="G306" s="407"/>
      <c r="H306" s="407"/>
      <c r="I306" s="407"/>
      <c r="J306" s="407"/>
      <c r="K306" s="407"/>
      <c r="L306" s="407"/>
      <c r="M306" s="407"/>
      <c r="N306" s="407"/>
      <c r="O306" s="407"/>
      <c r="P306" s="407"/>
      <c r="Q306" s="407"/>
      <c r="R306" s="407"/>
      <c r="S306" s="407"/>
      <c r="T306" s="407"/>
      <c r="U306" s="407"/>
      <c r="V306" s="407"/>
      <c r="W306" s="407"/>
      <c r="X306" s="407"/>
      <c r="Y306" s="407"/>
    </row>
    <row r="307" spans="1:25" x14ac:dyDescent="0.25">
      <c r="A307" s="373">
        <v>262</v>
      </c>
      <c r="B307" s="374"/>
      <c r="C307" s="375"/>
      <c r="D307" s="459"/>
      <c r="F307" s="372" t="str">
        <f t="shared" si="9"/>
        <v>--</v>
      </c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  <c r="U307" s="407"/>
      <c r="V307" s="407"/>
      <c r="W307" s="407"/>
      <c r="X307" s="407"/>
      <c r="Y307" s="407"/>
    </row>
    <row r="308" spans="1:25" x14ac:dyDescent="0.25">
      <c r="A308" s="373">
        <v>263</v>
      </c>
      <c r="B308" s="374"/>
      <c r="C308" s="375"/>
      <c r="D308" s="459"/>
      <c r="F308" s="372" t="str">
        <f t="shared" si="9"/>
        <v>--</v>
      </c>
      <c r="G308" s="407"/>
      <c r="H308" s="407"/>
      <c r="I308" s="407"/>
      <c r="J308" s="407"/>
      <c r="K308" s="407"/>
      <c r="L308" s="407"/>
      <c r="M308" s="407"/>
      <c r="N308" s="407"/>
      <c r="O308" s="407"/>
      <c r="P308" s="407"/>
      <c r="Q308" s="407"/>
      <c r="R308" s="407"/>
      <c r="S308" s="407"/>
      <c r="T308" s="407"/>
      <c r="U308" s="407"/>
      <c r="V308" s="407"/>
      <c r="W308" s="407"/>
      <c r="X308" s="407"/>
      <c r="Y308" s="407"/>
    </row>
    <row r="309" spans="1:25" x14ac:dyDescent="0.25">
      <c r="A309" s="373">
        <v>264</v>
      </c>
      <c r="B309" s="374"/>
      <c r="C309" s="375"/>
      <c r="D309" s="459"/>
      <c r="F309" s="372" t="str">
        <f t="shared" si="9"/>
        <v>--</v>
      </c>
      <c r="G309" s="407"/>
      <c r="H309" s="407"/>
      <c r="I309" s="407"/>
      <c r="J309" s="407"/>
      <c r="K309" s="407"/>
      <c r="L309" s="407"/>
      <c r="M309" s="407"/>
      <c r="N309" s="407"/>
      <c r="O309" s="407"/>
      <c r="P309" s="407"/>
      <c r="Q309" s="407"/>
      <c r="R309" s="407"/>
      <c r="S309" s="407"/>
      <c r="T309" s="407"/>
      <c r="U309" s="407"/>
      <c r="V309" s="407"/>
      <c r="W309" s="407"/>
      <c r="X309" s="407"/>
      <c r="Y309" s="407"/>
    </row>
    <row r="310" spans="1:25" x14ac:dyDescent="0.25">
      <c r="A310" s="373">
        <v>265</v>
      </c>
      <c r="B310" s="374"/>
      <c r="C310" s="375"/>
      <c r="D310" s="459"/>
      <c r="F310" s="372" t="str">
        <f t="shared" si="9"/>
        <v>--</v>
      </c>
      <c r="G310" s="407"/>
      <c r="H310" s="407"/>
      <c r="I310" s="407"/>
      <c r="J310" s="407"/>
      <c r="K310" s="407"/>
      <c r="L310" s="407"/>
      <c r="M310" s="407"/>
      <c r="N310" s="407"/>
      <c r="O310" s="407"/>
      <c r="P310" s="407"/>
      <c r="Q310" s="407"/>
      <c r="R310" s="407"/>
      <c r="S310" s="407"/>
      <c r="T310" s="407"/>
      <c r="U310" s="407"/>
      <c r="V310" s="407"/>
      <c r="W310" s="407"/>
      <c r="X310" s="407"/>
      <c r="Y310" s="407"/>
    </row>
    <row r="311" spans="1:25" x14ac:dyDescent="0.25">
      <c r="A311" s="373">
        <v>266</v>
      </c>
      <c r="B311" s="374"/>
      <c r="C311" s="375"/>
      <c r="D311" s="459"/>
      <c r="F311" s="372" t="str">
        <f t="shared" si="9"/>
        <v>--</v>
      </c>
      <c r="G311" s="407"/>
      <c r="H311" s="407"/>
      <c r="I311" s="407"/>
      <c r="J311" s="407"/>
      <c r="K311" s="407"/>
      <c r="L311" s="407"/>
      <c r="M311" s="407"/>
      <c r="N311" s="407"/>
      <c r="O311" s="407"/>
      <c r="P311" s="407"/>
      <c r="Q311" s="407"/>
      <c r="R311" s="407"/>
      <c r="S311" s="407"/>
      <c r="T311" s="407"/>
      <c r="U311" s="407"/>
      <c r="V311" s="407"/>
      <c r="W311" s="407"/>
      <c r="X311" s="407"/>
      <c r="Y311" s="407"/>
    </row>
    <row r="312" spans="1:25" x14ac:dyDescent="0.25">
      <c r="A312" s="373">
        <v>267</v>
      </c>
      <c r="B312" s="374"/>
      <c r="C312" s="375"/>
      <c r="D312" s="459"/>
      <c r="F312" s="372" t="str">
        <f t="shared" si="9"/>
        <v>--</v>
      </c>
      <c r="G312" s="407"/>
      <c r="H312" s="407"/>
      <c r="I312" s="407"/>
      <c r="J312" s="407"/>
      <c r="K312" s="407"/>
      <c r="L312" s="407"/>
      <c r="M312" s="407"/>
      <c r="N312" s="407"/>
      <c r="O312" s="407"/>
      <c r="P312" s="407"/>
      <c r="Q312" s="407"/>
      <c r="R312" s="407"/>
      <c r="S312" s="407"/>
      <c r="T312" s="407"/>
      <c r="U312" s="407"/>
      <c r="V312" s="407"/>
      <c r="W312" s="407"/>
      <c r="X312" s="407"/>
      <c r="Y312" s="407"/>
    </row>
    <row r="313" spans="1:25" x14ac:dyDescent="0.25">
      <c r="A313" s="373">
        <v>268</v>
      </c>
      <c r="B313" s="374"/>
      <c r="C313" s="375"/>
      <c r="D313" s="459"/>
      <c r="F313" s="372" t="str">
        <f t="shared" si="9"/>
        <v>--</v>
      </c>
      <c r="G313" s="407"/>
      <c r="H313" s="407"/>
      <c r="I313" s="407"/>
      <c r="J313" s="407"/>
      <c r="K313" s="407"/>
      <c r="L313" s="407"/>
      <c r="M313" s="407"/>
      <c r="N313" s="407"/>
      <c r="O313" s="407"/>
      <c r="P313" s="407"/>
      <c r="Q313" s="407"/>
      <c r="R313" s="407"/>
      <c r="S313" s="407"/>
      <c r="T313" s="407"/>
      <c r="U313" s="407"/>
      <c r="V313" s="407"/>
      <c r="W313" s="407"/>
      <c r="X313" s="407"/>
      <c r="Y313" s="407"/>
    </row>
    <row r="314" spans="1:25" x14ac:dyDescent="0.25">
      <c r="A314" s="373">
        <v>269</v>
      </c>
      <c r="B314" s="374"/>
      <c r="C314" s="375"/>
      <c r="D314" s="459"/>
      <c r="F314" s="372" t="str">
        <f t="shared" si="9"/>
        <v>--</v>
      </c>
      <c r="G314" s="407"/>
      <c r="H314" s="407"/>
      <c r="I314" s="407"/>
      <c r="J314" s="407"/>
      <c r="K314" s="407"/>
      <c r="L314" s="407"/>
      <c r="M314" s="407"/>
      <c r="N314" s="407"/>
      <c r="O314" s="407"/>
      <c r="P314" s="407"/>
      <c r="Q314" s="407"/>
      <c r="R314" s="407"/>
      <c r="S314" s="407"/>
      <c r="T314" s="407"/>
      <c r="U314" s="407"/>
      <c r="V314" s="407"/>
      <c r="W314" s="407"/>
      <c r="X314" s="407"/>
      <c r="Y314" s="407"/>
    </row>
    <row r="315" spans="1:25" x14ac:dyDescent="0.25">
      <c r="A315" s="373">
        <v>270</v>
      </c>
      <c r="B315" s="374"/>
      <c r="C315" s="375"/>
      <c r="D315" s="459"/>
      <c r="F315" s="372" t="str">
        <f t="shared" si="9"/>
        <v>--</v>
      </c>
      <c r="G315" s="407"/>
      <c r="H315" s="407"/>
      <c r="I315" s="407"/>
      <c r="J315" s="407"/>
      <c r="K315" s="407"/>
      <c r="L315" s="407"/>
      <c r="M315" s="407"/>
      <c r="N315" s="407"/>
      <c r="O315" s="407"/>
      <c r="P315" s="407"/>
      <c r="Q315" s="407"/>
      <c r="R315" s="407"/>
      <c r="S315" s="407"/>
      <c r="T315" s="407"/>
      <c r="U315" s="407"/>
      <c r="V315" s="407"/>
      <c r="W315" s="407"/>
      <c r="X315" s="407"/>
      <c r="Y315" s="407"/>
    </row>
    <row r="316" spans="1:25" x14ac:dyDescent="0.25">
      <c r="A316" s="373">
        <v>271</v>
      </c>
      <c r="B316" s="374"/>
      <c r="C316" s="375"/>
      <c r="D316" s="459"/>
      <c r="F316" s="372" t="str">
        <f t="shared" si="9"/>
        <v>--</v>
      </c>
      <c r="G316" s="407"/>
      <c r="H316" s="407"/>
      <c r="I316" s="407"/>
      <c r="J316" s="407"/>
      <c r="K316" s="407"/>
      <c r="L316" s="407"/>
      <c r="M316" s="407"/>
      <c r="N316" s="407"/>
      <c r="O316" s="407"/>
      <c r="P316" s="407"/>
      <c r="Q316" s="407"/>
      <c r="R316" s="407"/>
      <c r="S316" s="407"/>
      <c r="T316" s="407"/>
      <c r="U316" s="407"/>
      <c r="V316" s="407"/>
      <c r="W316" s="407"/>
      <c r="X316" s="407"/>
      <c r="Y316" s="407"/>
    </row>
    <row r="317" spans="1:25" x14ac:dyDescent="0.25">
      <c r="A317" s="373">
        <v>272</v>
      </c>
      <c r="B317" s="374"/>
      <c r="C317" s="375"/>
      <c r="D317" s="459"/>
      <c r="F317" s="372" t="str">
        <f t="shared" si="9"/>
        <v>--</v>
      </c>
      <c r="G317" s="407"/>
      <c r="H317" s="407"/>
      <c r="I317" s="407"/>
      <c r="J317" s="407"/>
      <c r="K317" s="407"/>
      <c r="L317" s="407"/>
      <c r="M317" s="407"/>
      <c r="N317" s="407"/>
      <c r="O317" s="407"/>
      <c r="P317" s="407"/>
      <c r="Q317" s="407"/>
      <c r="R317" s="407"/>
      <c r="S317" s="407"/>
      <c r="T317" s="407"/>
      <c r="U317" s="407"/>
      <c r="V317" s="407"/>
      <c r="W317" s="407"/>
      <c r="X317" s="407"/>
      <c r="Y317" s="407"/>
    </row>
    <row r="318" spans="1:25" x14ac:dyDescent="0.25">
      <c r="A318" s="373">
        <v>273</v>
      </c>
      <c r="B318" s="374"/>
      <c r="C318" s="375"/>
      <c r="D318" s="459"/>
      <c r="F318" s="372" t="str">
        <f t="shared" si="9"/>
        <v>--</v>
      </c>
      <c r="G318" s="407"/>
      <c r="H318" s="407"/>
      <c r="I318" s="407"/>
      <c r="J318" s="407"/>
      <c r="K318" s="407"/>
      <c r="L318" s="407"/>
      <c r="M318" s="407"/>
      <c r="N318" s="407"/>
      <c r="O318" s="407"/>
      <c r="P318" s="407"/>
      <c r="Q318" s="407"/>
      <c r="R318" s="407"/>
      <c r="S318" s="407"/>
      <c r="T318" s="407"/>
      <c r="U318" s="407"/>
      <c r="V318" s="407"/>
      <c r="W318" s="407"/>
      <c r="X318" s="407"/>
      <c r="Y318" s="407"/>
    </row>
    <row r="319" spans="1:25" x14ac:dyDescent="0.25">
      <c r="A319" s="373">
        <v>274</v>
      </c>
      <c r="B319" s="374"/>
      <c r="C319" s="375"/>
      <c r="D319" s="459"/>
      <c r="F319" s="372" t="str">
        <f t="shared" si="9"/>
        <v>--</v>
      </c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  <c r="U319" s="407"/>
      <c r="V319" s="407"/>
      <c r="W319" s="407"/>
      <c r="X319" s="407"/>
      <c r="Y319" s="407"/>
    </row>
    <row r="320" spans="1:25" x14ac:dyDescent="0.25">
      <c r="A320" s="373">
        <v>275</v>
      </c>
      <c r="B320" s="374"/>
      <c r="C320" s="375"/>
      <c r="D320" s="459"/>
      <c r="F320" s="372" t="str">
        <f t="shared" si="9"/>
        <v>--</v>
      </c>
      <c r="G320" s="407"/>
      <c r="H320" s="407"/>
      <c r="I320" s="407"/>
      <c r="J320" s="407"/>
      <c r="K320" s="407"/>
      <c r="L320" s="407"/>
      <c r="M320" s="407"/>
      <c r="N320" s="407"/>
      <c r="O320" s="407"/>
      <c r="P320" s="407"/>
      <c r="Q320" s="407"/>
      <c r="R320" s="407"/>
      <c r="S320" s="407"/>
      <c r="T320" s="407"/>
      <c r="U320" s="407"/>
      <c r="V320" s="407"/>
      <c r="W320" s="407"/>
      <c r="X320" s="407"/>
      <c r="Y320" s="407"/>
    </row>
    <row r="321" spans="1:25" x14ac:dyDescent="0.25">
      <c r="A321" s="373">
        <v>276</v>
      </c>
      <c r="B321" s="374"/>
      <c r="C321" s="375"/>
      <c r="D321" s="459"/>
      <c r="F321" s="372" t="str">
        <f t="shared" si="9"/>
        <v>--</v>
      </c>
      <c r="G321" s="407"/>
      <c r="H321" s="407"/>
      <c r="I321" s="407"/>
      <c r="J321" s="407"/>
      <c r="K321" s="407"/>
      <c r="L321" s="407"/>
      <c r="M321" s="407"/>
      <c r="N321" s="407"/>
      <c r="O321" s="407"/>
      <c r="P321" s="407"/>
      <c r="Q321" s="407"/>
      <c r="R321" s="407"/>
      <c r="S321" s="407"/>
      <c r="T321" s="407"/>
      <c r="U321" s="407"/>
      <c r="V321" s="407"/>
      <c r="W321" s="407"/>
      <c r="X321" s="407"/>
      <c r="Y321" s="407"/>
    </row>
    <row r="322" spans="1:25" x14ac:dyDescent="0.25">
      <c r="A322" s="373">
        <v>277</v>
      </c>
      <c r="B322" s="374"/>
      <c r="C322" s="375"/>
      <c r="D322" s="459"/>
      <c r="F322" s="372" t="str">
        <f t="shared" si="9"/>
        <v>--</v>
      </c>
      <c r="G322" s="407"/>
      <c r="H322" s="407"/>
      <c r="I322" s="407"/>
      <c r="J322" s="407"/>
      <c r="K322" s="407"/>
      <c r="L322" s="407"/>
      <c r="M322" s="407"/>
      <c r="N322" s="407"/>
      <c r="O322" s="407"/>
      <c r="P322" s="407"/>
      <c r="Q322" s="407"/>
      <c r="R322" s="407"/>
      <c r="S322" s="407"/>
      <c r="T322" s="407"/>
      <c r="U322" s="407"/>
      <c r="V322" s="407"/>
      <c r="W322" s="407"/>
      <c r="X322" s="407"/>
      <c r="Y322" s="407"/>
    </row>
    <row r="323" spans="1:25" x14ac:dyDescent="0.25">
      <c r="A323" s="373">
        <v>278</v>
      </c>
      <c r="B323" s="374"/>
      <c r="C323" s="375"/>
      <c r="D323" s="459"/>
      <c r="F323" s="372" t="str">
        <f t="shared" si="9"/>
        <v>--</v>
      </c>
      <c r="G323" s="407"/>
      <c r="H323" s="407"/>
      <c r="I323" s="407"/>
      <c r="J323" s="407"/>
      <c r="K323" s="407"/>
      <c r="L323" s="407"/>
      <c r="M323" s="407"/>
      <c r="N323" s="407"/>
      <c r="O323" s="407"/>
      <c r="P323" s="407"/>
      <c r="Q323" s="407"/>
      <c r="R323" s="407"/>
      <c r="S323" s="407"/>
      <c r="T323" s="407"/>
      <c r="U323" s="407"/>
      <c r="V323" s="407"/>
      <c r="W323" s="407"/>
      <c r="X323" s="407"/>
      <c r="Y323" s="407"/>
    </row>
    <row r="324" spans="1:25" x14ac:dyDescent="0.25">
      <c r="A324" s="373">
        <v>279</v>
      </c>
      <c r="B324" s="374"/>
      <c r="C324" s="375"/>
      <c r="D324" s="459"/>
      <c r="F324" s="372" t="str">
        <f t="shared" si="9"/>
        <v>--</v>
      </c>
      <c r="G324" s="407"/>
      <c r="H324" s="407"/>
      <c r="I324" s="407"/>
      <c r="J324" s="407"/>
      <c r="K324" s="407"/>
      <c r="L324" s="407"/>
      <c r="M324" s="407"/>
      <c r="N324" s="407"/>
      <c r="O324" s="407"/>
      <c r="P324" s="407"/>
      <c r="Q324" s="407"/>
      <c r="R324" s="407"/>
      <c r="S324" s="407"/>
      <c r="T324" s="407"/>
      <c r="U324" s="407"/>
      <c r="V324" s="407"/>
      <c r="W324" s="407"/>
      <c r="X324" s="407"/>
      <c r="Y324" s="407"/>
    </row>
    <row r="325" spans="1:25" x14ac:dyDescent="0.25">
      <c r="A325" s="373">
        <v>280</v>
      </c>
      <c r="B325" s="374"/>
      <c r="C325" s="375"/>
      <c r="D325" s="459"/>
      <c r="F325" s="372" t="str">
        <f t="shared" si="9"/>
        <v>--</v>
      </c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  <c r="U325" s="407"/>
      <c r="V325" s="407"/>
      <c r="W325" s="407"/>
      <c r="X325" s="407"/>
      <c r="Y325" s="407"/>
    </row>
    <row r="326" spans="1:25" x14ac:dyDescent="0.25">
      <c r="A326" s="373">
        <v>281</v>
      </c>
      <c r="B326" s="374"/>
      <c r="C326" s="375"/>
      <c r="D326" s="459"/>
      <c r="F326" s="372" t="str">
        <f t="shared" si="9"/>
        <v>--</v>
      </c>
      <c r="G326" s="407"/>
      <c r="H326" s="407"/>
      <c r="I326" s="407"/>
      <c r="J326" s="407"/>
      <c r="K326" s="407"/>
      <c r="L326" s="407"/>
      <c r="M326" s="407"/>
      <c r="N326" s="407"/>
      <c r="O326" s="407"/>
      <c r="P326" s="407"/>
      <c r="Q326" s="407"/>
      <c r="R326" s="407"/>
      <c r="S326" s="407"/>
      <c r="T326" s="407"/>
      <c r="U326" s="407"/>
      <c r="V326" s="407"/>
      <c r="W326" s="407"/>
      <c r="X326" s="407"/>
      <c r="Y326" s="407"/>
    </row>
    <row r="327" spans="1:25" x14ac:dyDescent="0.25">
      <c r="A327" s="373">
        <v>282</v>
      </c>
      <c r="B327" s="374"/>
      <c r="C327" s="375"/>
      <c r="D327" s="459"/>
      <c r="F327" s="372" t="str">
        <f t="shared" si="9"/>
        <v>--</v>
      </c>
      <c r="G327" s="407"/>
      <c r="H327" s="407"/>
      <c r="I327" s="407"/>
      <c r="J327" s="407"/>
      <c r="K327" s="407"/>
      <c r="L327" s="407"/>
      <c r="M327" s="407"/>
      <c r="N327" s="407"/>
      <c r="O327" s="407"/>
      <c r="P327" s="407"/>
      <c r="Q327" s="407"/>
      <c r="R327" s="407"/>
      <c r="S327" s="407"/>
      <c r="T327" s="407"/>
      <c r="U327" s="407"/>
      <c r="V327" s="407"/>
      <c r="W327" s="407"/>
      <c r="X327" s="407"/>
      <c r="Y327" s="407"/>
    </row>
    <row r="328" spans="1:25" x14ac:dyDescent="0.25">
      <c r="A328" s="373">
        <v>283</v>
      </c>
      <c r="B328" s="374"/>
      <c r="C328" s="375"/>
      <c r="D328" s="459"/>
      <c r="F328" s="372" t="str">
        <f t="shared" si="9"/>
        <v>--</v>
      </c>
      <c r="G328" s="407"/>
      <c r="H328" s="407"/>
      <c r="I328" s="407"/>
      <c r="J328" s="407"/>
      <c r="K328" s="407"/>
      <c r="L328" s="407"/>
      <c r="M328" s="407"/>
      <c r="N328" s="407"/>
      <c r="O328" s="407"/>
      <c r="P328" s="407"/>
      <c r="Q328" s="407"/>
      <c r="R328" s="407"/>
      <c r="S328" s="407"/>
      <c r="T328" s="407"/>
      <c r="U328" s="407"/>
      <c r="V328" s="407"/>
      <c r="W328" s="407"/>
      <c r="X328" s="407"/>
      <c r="Y328" s="407"/>
    </row>
    <row r="329" spans="1:25" x14ac:dyDescent="0.25">
      <c r="A329" s="373">
        <v>284</v>
      </c>
      <c r="B329" s="374"/>
      <c r="C329" s="375"/>
      <c r="D329" s="459"/>
      <c r="F329" s="372" t="str">
        <f t="shared" si="9"/>
        <v>--</v>
      </c>
      <c r="G329" s="407"/>
      <c r="H329" s="407"/>
      <c r="I329" s="407"/>
      <c r="J329" s="407"/>
      <c r="K329" s="407"/>
      <c r="L329" s="407"/>
      <c r="M329" s="407"/>
      <c r="N329" s="407"/>
      <c r="O329" s="407"/>
      <c r="P329" s="407"/>
      <c r="Q329" s="407"/>
      <c r="R329" s="407"/>
      <c r="S329" s="407"/>
      <c r="T329" s="407"/>
      <c r="U329" s="407"/>
      <c r="V329" s="407"/>
      <c r="W329" s="407"/>
      <c r="X329" s="407"/>
      <c r="Y329" s="407"/>
    </row>
    <row r="330" spans="1:25" x14ac:dyDescent="0.25">
      <c r="A330" s="373">
        <v>285</v>
      </c>
      <c r="B330" s="374"/>
      <c r="C330" s="375"/>
      <c r="D330" s="459"/>
      <c r="F330" s="372" t="str">
        <f t="shared" si="9"/>
        <v>--</v>
      </c>
      <c r="G330" s="407"/>
      <c r="H330" s="407"/>
      <c r="I330" s="407"/>
      <c r="J330" s="407"/>
      <c r="K330" s="407"/>
      <c r="L330" s="407"/>
      <c r="M330" s="407"/>
      <c r="N330" s="407"/>
      <c r="O330" s="407"/>
      <c r="P330" s="407"/>
      <c r="Q330" s="407"/>
      <c r="R330" s="407"/>
      <c r="S330" s="407"/>
      <c r="T330" s="407"/>
      <c r="U330" s="407"/>
      <c r="V330" s="407"/>
      <c r="W330" s="407"/>
      <c r="X330" s="407"/>
      <c r="Y330" s="407"/>
    </row>
    <row r="331" spans="1:25" x14ac:dyDescent="0.25">
      <c r="A331" s="373">
        <v>286</v>
      </c>
      <c r="B331" s="374"/>
      <c r="C331" s="375"/>
      <c r="D331" s="459"/>
      <c r="F331" s="372" t="str">
        <f t="shared" si="9"/>
        <v>--</v>
      </c>
      <c r="G331" s="407"/>
      <c r="H331" s="407"/>
      <c r="I331" s="407"/>
      <c r="J331" s="407"/>
      <c r="K331" s="407"/>
      <c r="L331" s="407"/>
      <c r="M331" s="407"/>
      <c r="N331" s="407"/>
      <c r="O331" s="407"/>
      <c r="P331" s="407"/>
      <c r="Q331" s="407"/>
      <c r="R331" s="407"/>
      <c r="S331" s="407"/>
      <c r="T331" s="407"/>
      <c r="U331" s="407"/>
      <c r="V331" s="407"/>
      <c r="W331" s="407"/>
      <c r="X331" s="407"/>
      <c r="Y331" s="407"/>
    </row>
    <row r="332" spans="1:25" x14ac:dyDescent="0.25">
      <c r="A332" s="373">
        <v>287</v>
      </c>
      <c r="B332" s="374"/>
      <c r="C332" s="375"/>
      <c r="D332" s="459"/>
      <c r="F332" s="372" t="str">
        <f t="shared" si="9"/>
        <v>--</v>
      </c>
      <c r="G332" s="407"/>
      <c r="H332" s="407"/>
      <c r="I332" s="407"/>
      <c r="J332" s="407"/>
      <c r="K332" s="407"/>
      <c r="L332" s="407"/>
      <c r="M332" s="407"/>
      <c r="N332" s="407"/>
      <c r="O332" s="407"/>
      <c r="P332" s="407"/>
      <c r="Q332" s="407"/>
      <c r="R332" s="407"/>
      <c r="S332" s="407"/>
      <c r="T332" s="407"/>
      <c r="U332" s="407"/>
      <c r="V332" s="407"/>
      <c r="W332" s="407"/>
      <c r="X332" s="407"/>
      <c r="Y332" s="407"/>
    </row>
    <row r="333" spans="1:25" x14ac:dyDescent="0.25">
      <c r="A333" s="373">
        <v>288</v>
      </c>
      <c r="B333" s="374"/>
      <c r="C333" s="375"/>
      <c r="D333" s="459"/>
      <c r="F333" s="372" t="str">
        <f t="shared" si="9"/>
        <v>--</v>
      </c>
      <c r="G333" s="407"/>
      <c r="H333" s="407"/>
      <c r="I333" s="407"/>
      <c r="J333" s="407"/>
      <c r="K333" s="407"/>
      <c r="L333" s="407"/>
      <c r="M333" s="407"/>
      <c r="N333" s="407"/>
      <c r="O333" s="407"/>
      <c r="P333" s="407"/>
      <c r="Q333" s="407"/>
      <c r="R333" s="407"/>
      <c r="S333" s="407"/>
      <c r="T333" s="407"/>
      <c r="U333" s="407"/>
      <c r="V333" s="407"/>
      <c r="W333" s="407"/>
      <c r="X333" s="407"/>
      <c r="Y333" s="407"/>
    </row>
    <row r="334" spans="1:25" x14ac:dyDescent="0.25">
      <c r="A334" s="373">
        <v>289</v>
      </c>
      <c r="B334" s="374"/>
      <c r="C334" s="375"/>
      <c r="D334" s="459"/>
      <c r="F334" s="372" t="str">
        <f t="shared" si="9"/>
        <v>--</v>
      </c>
      <c r="G334" s="407"/>
      <c r="H334" s="407"/>
      <c r="I334" s="407"/>
      <c r="J334" s="407"/>
      <c r="K334" s="407"/>
      <c r="L334" s="407"/>
      <c r="M334" s="407"/>
      <c r="N334" s="407"/>
      <c r="O334" s="407"/>
      <c r="P334" s="407"/>
      <c r="Q334" s="407"/>
      <c r="R334" s="407"/>
      <c r="S334" s="407"/>
      <c r="T334" s="407"/>
      <c r="U334" s="407"/>
      <c r="V334" s="407"/>
      <c r="W334" s="407"/>
      <c r="X334" s="407"/>
      <c r="Y334" s="407"/>
    </row>
    <row r="335" spans="1:25" x14ac:dyDescent="0.25">
      <c r="A335" s="373">
        <v>290</v>
      </c>
      <c r="B335" s="374"/>
      <c r="C335" s="375"/>
      <c r="D335" s="459"/>
      <c r="F335" s="372" t="str">
        <f t="shared" si="9"/>
        <v>--</v>
      </c>
      <c r="G335" s="407"/>
      <c r="H335" s="407"/>
      <c r="I335" s="407"/>
      <c r="J335" s="407"/>
      <c r="K335" s="407"/>
      <c r="L335" s="407"/>
      <c r="M335" s="407"/>
      <c r="N335" s="407"/>
      <c r="O335" s="407"/>
      <c r="P335" s="407"/>
      <c r="Q335" s="407"/>
      <c r="R335" s="407"/>
      <c r="S335" s="407"/>
      <c r="T335" s="407"/>
      <c r="U335" s="407"/>
      <c r="V335" s="407"/>
      <c r="W335" s="407"/>
      <c r="X335" s="407"/>
      <c r="Y335" s="407"/>
    </row>
    <row r="336" spans="1:25" x14ac:dyDescent="0.25">
      <c r="A336" s="373">
        <v>291</v>
      </c>
      <c r="B336" s="374"/>
      <c r="C336" s="375"/>
      <c r="D336" s="459"/>
      <c r="F336" s="372" t="str">
        <f t="shared" si="9"/>
        <v>--</v>
      </c>
      <c r="G336" s="407"/>
      <c r="H336" s="407"/>
      <c r="I336" s="407"/>
      <c r="J336" s="407"/>
      <c r="K336" s="407"/>
      <c r="L336" s="407"/>
      <c r="M336" s="407"/>
      <c r="N336" s="407"/>
      <c r="O336" s="407"/>
      <c r="P336" s="407"/>
      <c r="Q336" s="407"/>
      <c r="R336" s="407"/>
      <c r="S336" s="407"/>
      <c r="T336" s="407"/>
      <c r="U336" s="407"/>
      <c r="V336" s="407"/>
      <c r="W336" s="407"/>
      <c r="X336" s="407"/>
      <c r="Y336" s="407"/>
    </row>
    <row r="337" spans="1:25" x14ac:dyDescent="0.25">
      <c r="A337" s="373">
        <v>292</v>
      </c>
      <c r="B337" s="374"/>
      <c r="C337" s="375"/>
      <c r="D337" s="459"/>
      <c r="F337" s="372" t="str">
        <f t="shared" si="9"/>
        <v>--</v>
      </c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  <c r="U337" s="407"/>
      <c r="V337" s="407"/>
      <c r="W337" s="407"/>
      <c r="X337" s="407"/>
      <c r="Y337" s="407"/>
    </row>
    <row r="338" spans="1:25" x14ac:dyDescent="0.25">
      <c r="A338" s="373">
        <v>293</v>
      </c>
      <c r="B338" s="374"/>
      <c r="C338" s="375"/>
      <c r="D338" s="459"/>
      <c r="F338" s="372" t="str">
        <f t="shared" si="9"/>
        <v>--</v>
      </c>
      <c r="G338" s="407"/>
      <c r="H338" s="407"/>
      <c r="I338" s="407"/>
      <c r="J338" s="407"/>
      <c r="K338" s="407"/>
      <c r="L338" s="407"/>
      <c r="M338" s="407"/>
      <c r="N338" s="407"/>
      <c r="O338" s="407"/>
      <c r="P338" s="407"/>
      <c r="Q338" s="407"/>
      <c r="R338" s="407"/>
      <c r="S338" s="407"/>
      <c r="T338" s="407"/>
      <c r="U338" s="407"/>
      <c r="V338" s="407"/>
      <c r="W338" s="407"/>
      <c r="X338" s="407"/>
      <c r="Y338" s="407"/>
    </row>
    <row r="339" spans="1:25" x14ac:dyDescent="0.25">
      <c r="A339" s="373">
        <v>294</v>
      </c>
      <c r="B339" s="374"/>
      <c r="C339" s="375"/>
      <c r="D339" s="459"/>
      <c r="F339" s="372" t="str">
        <f t="shared" si="9"/>
        <v>--</v>
      </c>
      <c r="G339" s="407"/>
      <c r="H339" s="407"/>
      <c r="I339" s="407"/>
      <c r="J339" s="407"/>
      <c r="K339" s="407"/>
      <c r="L339" s="407"/>
      <c r="M339" s="407"/>
      <c r="N339" s="407"/>
      <c r="O339" s="407"/>
      <c r="P339" s="407"/>
      <c r="Q339" s="407"/>
      <c r="R339" s="407"/>
      <c r="S339" s="407"/>
      <c r="T339" s="407"/>
      <c r="U339" s="407"/>
      <c r="V339" s="407"/>
      <c r="W339" s="407"/>
      <c r="X339" s="407"/>
      <c r="Y339" s="407"/>
    </row>
    <row r="340" spans="1:25" x14ac:dyDescent="0.25">
      <c r="A340" s="373">
        <v>295</v>
      </c>
      <c r="B340" s="374"/>
      <c r="C340" s="375"/>
      <c r="D340" s="459"/>
      <c r="F340" s="372" t="str">
        <f t="shared" si="9"/>
        <v>--</v>
      </c>
      <c r="G340" s="407"/>
      <c r="H340" s="407"/>
      <c r="I340" s="407"/>
      <c r="J340" s="407"/>
      <c r="K340" s="407"/>
      <c r="L340" s="407"/>
      <c r="M340" s="407"/>
      <c r="N340" s="407"/>
      <c r="O340" s="407"/>
      <c r="P340" s="407"/>
      <c r="Q340" s="407"/>
      <c r="R340" s="407"/>
      <c r="S340" s="407"/>
      <c r="T340" s="407"/>
      <c r="U340" s="407"/>
      <c r="V340" s="407"/>
      <c r="W340" s="407"/>
      <c r="X340" s="407"/>
      <c r="Y340" s="407"/>
    </row>
    <row r="341" spans="1:25" x14ac:dyDescent="0.25">
      <c r="A341" s="373">
        <v>296</v>
      </c>
      <c r="B341" s="374"/>
      <c r="C341" s="375"/>
      <c r="D341" s="459"/>
      <c r="F341" s="372" t="str">
        <f t="shared" si="9"/>
        <v>--</v>
      </c>
      <c r="G341" s="407"/>
      <c r="H341" s="407"/>
      <c r="I341" s="407"/>
      <c r="J341" s="407"/>
      <c r="K341" s="407"/>
      <c r="L341" s="407"/>
      <c r="M341" s="407"/>
      <c r="N341" s="407"/>
      <c r="O341" s="407"/>
      <c r="P341" s="407"/>
      <c r="Q341" s="407"/>
      <c r="R341" s="407"/>
      <c r="S341" s="407"/>
      <c r="T341" s="407"/>
      <c r="U341" s="407"/>
      <c r="V341" s="407"/>
      <c r="W341" s="407"/>
      <c r="X341" s="407"/>
      <c r="Y341" s="407"/>
    </row>
    <row r="342" spans="1:25" x14ac:dyDescent="0.25">
      <c r="A342" s="373">
        <v>297</v>
      </c>
      <c r="B342" s="374"/>
      <c r="C342" s="375"/>
      <c r="D342" s="459"/>
      <c r="F342" s="372" t="str">
        <f t="shared" si="9"/>
        <v>--</v>
      </c>
      <c r="G342" s="407"/>
      <c r="H342" s="407"/>
      <c r="I342" s="407"/>
      <c r="J342" s="407"/>
      <c r="K342" s="407"/>
      <c r="L342" s="407"/>
      <c r="M342" s="407"/>
      <c r="N342" s="407"/>
      <c r="O342" s="407"/>
      <c r="P342" s="407"/>
      <c r="Q342" s="407"/>
      <c r="R342" s="407"/>
      <c r="S342" s="407"/>
      <c r="T342" s="407"/>
      <c r="U342" s="407"/>
      <c r="V342" s="407"/>
      <c r="W342" s="407"/>
      <c r="X342" s="407"/>
      <c r="Y342" s="407"/>
    </row>
    <row r="343" spans="1:25" x14ac:dyDescent="0.25">
      <c r="A343" s="373">
        <v>298</v>
      </c>
      <c r="B343" s="374"/>
      <c r="C343" s="375"/>
      <c r="D343" s="459"/>
      <c r="F343" s="372" t="str">
        <f t="shared" si="9"/>
        <v>--</v>
      </c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  <c r="U343" s="407"/>
      <c r="V343" s="407"/>
      <c r="W343" s="407"/>
      <c r="X343" s="407"/>
      <c r="Y343" s="407"/>
    </row>
    <row r="344" spans="1:25" x14ac:dyDescent="0.25">
      <c r="A344" s="373">
        <v>299</v>
      </c>
      <c r="B344" s="374"/>
      <c r="C344" s="375"/>
      <c r="D344" s="459"/>
      <c r="F344" s="372" t="str">
        <f t="shared" si="9"/>
        <v>--</v>
      </c>
      <c r="G344" s="407"/>
      <c r="H344" s="407"/>
      <c r="I344" s="407"/>
      <c r="J344" s="407"/>
      <c r="K344" s="407"/>
      <c r="L344" s="407"/>
      <c r="M344" s="407"/>
      <c r="N344" s="407"/>
      <c r="O344" s="407"/>
      <c r="P344" s="407"/>
      <c r="Q344" s="407"/>
      <c r="R344" s="407"/>
      <c r="S344" s="407"/>
      <c r="T344" s="407"/>
      <c r="U344" s="407"/>
      <c r="V344" s="407"/>
      <c r="W344" s="407"/>
      <c r="X344" s="407"/>
      <c r="Y344" s="407"/>
    </row>
    <row r="345" spans="1:25" x14ac:dyDescent="0.25">
      <c r="A345" s="373">
        <v>300</v>
      </c>
      <c r="B345" s="374"/>
      <c r="C345" s="375"/>
      <c r="D345" s="459"/>
      <c r="F345" s="372" t="str">
        <f t="shared" si="9"/>
        <v>--</v>
      </c>
      <c r="G345" s="407"/>
      <c r="H345" s="407"/>
      <c r="I345" s="407"/>
      <c r="J345" s="407"/>
      <c r="K345" s="407"/>
      <c r="L345" s="407"/>
      <c r="M345" s="407"/>
      <c r="N345" s="407"/>
      <c r="O345" s="407"/>
      <c r="P345" s="407"/>
      <c r="Q345" s="407"/>
      <c r="R345" s="407"/>
      <c r="S345" s="407"/>
      <c r="T345" s="407"/>
      <c r="U345" s="407"/>
      <c r="V345" s="407"/>
      <c r="W345" s="407"/>
      <c r="X345" s="407"/>
      <c r="Y345" s="407"/>
    </row>
    <row r="346" spans="1:25" x14ac:dyDescent="0.25">
      <c r="A346" s="373">
        <v>301</v>
      </c>
      <c r="B346" s="374"/>
      <c r="C346" s="375"/>
      <c r="D346" s="459"/>
      <c r="F346" s="372" t="str">
        <f t="shared" si="9"/>
        <v>--</v>
      </c>
      <c r="G346" s="407"/>
      <c r="H346" s="407"/>
      <c r="I346" s="407"/>
      <c r="J346" s="407"/>
      <c r="K346" s="407"/>
      <c r="L346" s="407"/>
      <c r="M346" s="407"/>
      <c r="N346" s="407"/>
      <c r="O346" s="407"/>
      <c r="P346" s="407"/>
      <c r="Q346" s="407"/>
      <c r="R346" s="407"/>
      <c r="S346" s="407"/>
      <c r="T346" s="407"/>
      <c r="U346" s="407"/>
      <c r="V346" s="407"/>
      <c r="W346" s="407"/>
      <c r="X346" s="407"/>
      <c r="Y346" s="407"/>
    </row>
    <row r="347" spans="1:25" x14ac:dyDescent="0.25">
      <c r="A347" s="373">
        <v>302</v>
      </c>
      <c r="B347" s="374"/>
      <c r="C347" s="375"/>
      <c r="D347" s="459"/>
      <c r="F347" s="372" t="str">
        <f t="shared" si="9"/>
        <v>--</v>
      </c>
      <c r="G347" s="407"/>
      <c r="H347" s="407"/>
      <c r="I347" s="407"/>
      <c r="J347" s="407"/>
      <c r="K347" s="407"/>
      <c r="L347" s="407"/>
      <c r="M347" s="407"/>
      <c r="N347" s="407"/>
      <c r="O347" s="407"/>
      <c r="P347" s="407"/>
      <c r="Q347" s="407"/>
      <c r="R347" s="407"/>
      <c r="S347" s="407"/>
      <c r="T347" s="407"/>
      <c r="U347" s="407"/>
      <c r="V347" s="407"/>
      <c r="W347" s="407"/>
      <c r="X347" s="407"/>
      <c r="Y347" s="407"/>
    </row>
    <row r="348" spans="1:25" x14ac:dyDescent="0.25">
      <c r="A348" s="373">
        <v>303</v>
      </c>
      <c r="B348" s="374"/>
      <c r="C348" s="375"/>
      <c r="D348" s="459"/>
      <c r="F348" s="372" t="str">
        <f t="shared" si="9"/>
        <v>--</v>
      </c>
      <c r="G348" s="407"/>
      <c r="H348" s="407"/>
      <c r="I348" s="407"/>
      <c r="J348" s="407"/>
      <c r="K348" s="407"/>
      <c r="L348" s="407"/>
      <c r="M348" s="407"/>
      <c r="N348" s="407"/>
      <c r="O348" s="407"/>
      <c r="P348" s="407"/>
      <c r="Q348" s="407"/>
      <c r="R348" s="407"/>
      <c r="S348" s="407"/>
      <c r="T348" s="407"/>
      <c r="U348" s="407"/>
      <c r="V348" s="407"/>
      <c r="W348" s="407"/>
      <c r="X348" s="407"/>
      <c r="Y348" s="407"/>
    </row>
    <row r="349" spans="1:25" x14ac:dyDescent="0.25">
      <c r="A349" s="373">
        <v>304</v>
      </c>
      <c r="B349" s="374"/>
      <c r="C349" s="375"/>
      <c r="D349" s="459"/>
      <c r="F349" s="372" t="str">
        <f t="shared" si="9"/>
        <v>--</v>
      </c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  <c r="U349" s="407"/>
      <c r="V349" s="407"/>
      <c r="W349" s="407"/>
      <c r="X349" s="407"/>
      <c r="Y349" s="407"/>
    </row>
    <row r="350" spans="1:25" x14ac:dyDescent="0.25">
      <c r="A350" s="373">
        <v>305</v>
      </c>
      <c r="B350" s="374"/>
      <c r="C350" s="375"/>
      <c r="D350" s="459"/>
      <c r="F350" s="372" t="str">
        <f t="shared" si="9"/>
        <v>--</v>
      </c>
      <c r="G350" s="407"/>
      <c r="H350" s="407"/>
      <c r="I350" s="407"/>
      <c r="J350" s="407"/>
      <c r="K350" s="407"/>
      <c r="L350" s="407"/>
      <c r="M350" s="407"/>
      <c r="N350" s="407"/>
      <c r="O350" s="407"/>
      <c r="P350" s="407"/>
      <c r="Q350" s="407"/>
      <c r="R350" s="407"/>
      <c r="S350" s="407"/>
      <c r="T350" s="407"/>
      <c r="U350" s="407"/>
      <c r="V350" s="407"/>
      <c r="W350" s="407"/>
      <c r="X350" s="407"/>
      <c r="Y350" s="407"/>
    </row>
    <row r="351" spans="1:25" x14ac:dyDescent="0.25">
      <c r="A351" s="373">
        <v>306</v>
      </c>
      <c r="B351" s="374"/>
      <c r="C351" s="375"/>
      <c r="D351" s="459"/>
      <c r="F351" s="372" t="str">
        <f t="shared" si="9"/>
        <v>--</v>
      </c>
      <c r="G351" s="407"/>
      <c r="H351" s="407"/>
      <c r="I351" s="407"/>
      <c r="J351" s="407"/>
      <c r="K351" s="407"/>
      <c r="L351" s="407"/>
      <c r="M351" s="407"/>
      <c r="N351" s="407"/>
      <c r="O351" s="407"/>
      <c r="P351" s="407"/>
      <c r="Q351" s="407"/>
      <c r="R351" s="407"/>
      <c r="S351" s="407"/>
      <c r="T351" s="407"/>
      <c r="U351" s="407"/>
      <c r="V351" s="407"/>
      <c r="W351" s="407"/>
      <c r="X351" s="407"/>
      <c r="Y351" s="407"/>
    </row>
    <row r="352" spans="1:25" x14ac:dyDescent="0.25">
      <c r="A352" s="373">
        <v>307</v>
      </c>
      <c r="B352" s="374"/>
      <c r="C352" s="375"/>
      <c r="D352" s="459"/>
      <c r="F352" s="372" t="str">
        <f t="shared" si="9"/>
        <v>--</v>
      </c>
      <c r="G352" s="407"/>
      <c r="H352" s="407"/>
      <c r="I352" s="407"/>
      <c r="J352" s="407"/>
      <c r="K352" s="407"/>
      <c r="L352" s="407"/>
      <c r="M352" s="407"/>
      <c r="N352" s="407"/>
      <c r="O352" s="407"/>
      <c r="P352" s="407"/>
      <c r="Q352" s="407"/>
      <c r="R352" s="407"/>
      <c r="S352" s="407"/>
      <c r="T352" s="407"/>
      <c r="U352" s="407"/>
      <c r="V352" s="407"/>
      <c r="W352" s="407"/>
      <c r="X352" s="407"/>
      <c r="Y352" s="407"/>
    </row>
    <row r="353" spans="1:25" x14ac:dyDescent="0.25">
      <c r="A353" s="373">
        <v>308</v>
      </c>
      <c r="B353" s="374"/>
      <c r="C353" s="375"/>
      <c r="D353" s="459"/>
      <c r="F353" s="372" t="str">
        <f t="shared" si="9"/>
        <v>--</v>
      </c>
      <c r="G353" s="407"/>
      <c r="H353" s="407"/>
      <c r="I353" s="407"/>
      <c r="J353" s="407"/>
      <c r="K353" s="407"/>
      <c r="L353" s="407"/>
      <c r="M353" s="407"/>
      <c r="N353" s="407"/>
      <c r="O353" s="407"/>
      <c r="P353" s="407"/>
      <c r="Q353" s="407"/>
      <c r="R353" s="407"/>
      <c r="S353" s="407"/>
      <c r="T353" s="407"/>
      <c r="U353" s="407"/>
      <c r="V353" s="407"/>
      <c r="W353" s="407"/>
      <c r="X353" s="407"/>
      <c r="Y353" s="407"/>
    </row>
    <row r="354" spans="1:25" x14ac:dyDescent="0.25">
      <c r="A354" s="373">
        <v>309</v>
      </c>
      <c r="B354" s="374"/>
      <c r="C354" s="375"/>
      <c r="D354" s="459"/>
      <c r="F354" s="372" t="str">
        <f t="shared" si="9"/>
        <v>--</v>
      </c>
      <c r="G354" s="407"/>
      <c r="H354" s="407"/>
      <c r="I354" s="407"/>
      <c r="J354" s="407"/>
      <c r="K354" s="407"/>
      <c r="L354" s="407"/>
      <c r="M354" s="407"/>
      <c r="N354" s="407"/>
      <c r="O354" s="407"/>
      <c r="P354" s="407"/>
      <c r="Q354" s="407"/>
      <c r="R354" s="407"/>
      <c r="S354" s="407"/>
      <c r="T354" s="407"/>
      <c r="U354" s="407"/>
      <c r="V354" s="407"/>
      <c r="W354" s="407"/>
      <c r="X354" s="407"/>
      <c r="Y354" s="407"/>
    </row>
    <row r="355" spans="1:25" x14ac:dyDescent="0.25">
      <c r="A355" s="373">
        <v>310</v>
      </c>
      <c r="B355" s="374"/>
      <c r="C355" s="375"/>
      <c r="D355" s="459"/>
      <c r="F355" s="372" t="str">
        <f t="shared" si="9"/>
        <v>--</v>
      </c>
      <c r="G355" s="407"/>
      <c r="H355" s="407"/>
      <c r="I355" s="407"/>
      <c r="J355" s="407"/>
      <c r="K355" s="407"/>
      <c r="L355" s="407"/>
      <c r="M355" s="407"/>
      <c r="N355" s="407"/>
      <c r="O355" s="407"/>
      <c r="P355" s="407"/>
      <c r="Q355" s="407"/>
      <c r="R355" s="407"/>
      <c r="S355" s="407"/>
      <c r="T355" s="407"/>
      <c r="U355" s="407"/>
      <c r="V355" s="407"/>
      <c r="W355" s="407"/>
      <c r="X355" s="407"/>
      <c r="Y355" s="407"/>
    </row>
    <row r="356" spans="1:25" x14ac:dyDescent="0.25">
      <c r="A356" s="373">
        <v>311</v>
      </c>
      <c r="B356" s="374"/>
      <c r="C356" s="375"/>
      <c r="D356" s="459"/>
      <c r="F356" s="372" t="str">
        <f t="shared" si="9"/>
        <v>--</v>
      </c>
      <c r="G356" s="407"/>
      <c r="H356" s="407"/>
      <c r="I356" s="407"/>
      <c r="J356" s="407"/>
      <c r="K356" s="407"/>
      <c r="L356" s="407"/>
      <c r="M356" s="407"/>
      <c r="N356" s="407"/>
      <c r="O356" s="407"/>
      <c r="P356" s="407"/>
      <c r="Q356" s="407"/>
      <c r="R356" s="407"/>
      <c r="S356" s="407"/>
      <c r="T356" s="407"/>
      <c r="U356" s="407"/>
      <c r="V356" s="407"/>
      <c r="W356" s="407"/>
      <c r="X356" s="407"/>
      <c r="Y356" s="407"/>
    </row>
    <row r="357" spans="1:25" x14ac:dyDescent="0.25">
      <c r="A357" s="373">
        <v>312</v>
      </c>
      <c r="B357" s="374"/>
      <c r="C357" s="375"/>
      <c r="D357" s="459"/>
      <c r="F357" s="372" t="str">
        <f t="shared" si="9"/>
        <v>--</v>
      </c>
      <c r="G357" s="407"/>
      <c r="H357" s="407"/>
      <c r="I357" s="407"/>
      <c r="J357" s="407"/>
      <c r="K357" s="407"/>
      <c r="L357" s="407"/>
      <c r="M357" s="407"/>
      <c r="N357" s="407"/>
      <c r="O357" s="407"/>
      <c r="P357" s="407"/>
      <c r="Q357" s="407"/>
      <c r="R357" s="407"/>
      <c r="S357" s="407"/>
      <c r="T357" s="407"/>
      <c r="U357" s="407"/>
      <c r="V357" s="407"/>
      <c r="W357" s="407"/>
      <c r="X357" s="407"/>
      <c r="Y357" s="407"/>
    </row>
    <row r="358" spans="1:25" x14ac:dyDescent="0.25">
      <c r="A358" s="373">
        <v>313</v>
      </c>
      <c r="B358" s="374"/>
      <c r="C358" s="375"/>
      <c r="D358" s="459"/>
      <c r="F358" s="372" t="str">
        <f t="shared" si="9"/>
        <v>--</v>
      </c>
      <c r="G358" s="407"/>
      <c r="H358" s="407"/>
      <c r="I358" s="407"/>
      <c r="J358" s="407"/>
      <c r="K358" s="407"/>
      <c r="L358" s="407"/>
      <c r="M358" s="407"/>
      <c r="N358" s="407"/>
      <c r="O358" s="407"/>
      <c r="P358" s="407"/>
      <c r="Q358" s="407"/>
      <c r="R358" s="407"/>
      <c r="S358" s="407"/>
      <c r="T358" s="407"/>
      <c r="U358" s="407"/>
      <c r="V358" s="407"/>
      <c r="W358" s="407"/>
      <c r="X358" s="407"/>
      <c r="Y358" s="407"/>
    </row>
    <row r="359" spans="1:25" x14ac:dyDescent="0.25">
      <c r="A359" s="373">
        <v>314</v>
      </c>
      <c r="B359" s="374"/>
      <c r="C359" s="375"/>
      <c r="D359" s="459"/>
      <c r="F359" s="372" t="str">
        <f t="shared" si="9"/>
        <v>--</v>
      </c>
      <c r="G359" s="407"/>
      <c r="H359" s="407"/>
      <c r="I359" s="407"/>
      <c r="J359" s="407"/>
      <c r="K359" s="407"/>
      <c r="L359" s="407"/>
      <c r="M359" s="407"/>
      <c r="N359" s="407"/>
      <c r="O359" s="407"/>
      <c r="P359" s="407"/>
      <c r="Q359" s="407"/>
      <c r="R359" s="407"/>
      <c r="S359" s="407"/>
      <c r="T359" s="407"/>
      <c r="U359" s="407"/>
      <c r="V359" s="407"/>
      <c r="W359" s="407"/>
      <c r="X359" s="407"/>
      <c r="Y359" s="407"/>
    </row>
    <row r="360" spans="1:25" x14ac:dyDescent="0.25">
      <c r="A360" s="373">
        <v>315</v>
      </c>
      <c r="B360" s="374"/>
      <c r="C360" s="375"/>
      <c r="D360" s="459"/>
      <c r="F360" s="372" t="str">
        <f t="shared" si="9"/>
        <v>--</v>
      </c>
      <c r="G360" s="407"/>
      <c r="H360" s="407"/>
      <c r="I360" s="407"/>
      <c r="J360" s="407"/>
      <c r="K360" s="407"/>
      <c r="L360" s="407"/>
      <c r="M360" s="407"/>
      <c r="N360" s="407"/>
      <c r="O360" s="407"/>
      <c r="P360" s="407"/>
      <c r="Q360" s="407"/>
      <c r="R360" s="407"/>
      <c r="S360" s="407"/>
      <c r="T360" s="407"/>
      <c r="U360" s="407"/>
      <c r="V360" s="407"/>
      <c r="W360" s="407"/>
      <c r="X360" s="407"/>
      <c r="Y360" s="407"/>
    </row>
    <row r="361" spans="1:25" x14ac:dyDescent="0.25">
      <c r="A361" s="373">
        <v>316</v>
      </c>
      <c r="B361" s="374"/>
      <c r="C361" s="375"/>
      <c r="D361" s="459"/>
      <c r="F361" s="372" t="str">
        <f t="shared" si="9"/>
        <v>--</v>
      </c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  <c r="U361" s="407"/>
      <c r="V361" s="407"/>
      <c r="W361" s="407"/>
      <c r="X361" s="407"/>
      <c r="Y361" s="407"/>
    </row>
    <row r="362" spans="1:25" x14ac:dyDescent="0.25">
      <c r="A362" s="373">
        <v>317</v>
      </c>
      <c r="B362" s="374"/>
      <c r="C362" s="375"/>
      <c r="D362" s="459"/>
      <c r="F362" s="372" t="str">
        <f t="shared" si="9"/>
        <v>--</v>
      </c>
      <c r="G362" s="407"/>
      <c r="H362" s="407"/>
      <c r="I362" s="407"/>
      <c r="J362" s="407"/>
      <c r="K362" s="407"/>
      <c r="L362" s="407"/>
      <c r="M362" s="407"/>
      <c r="N362" s="407"/>
      <c r="O362" s="407"/>
      <c r="P362" s="407"/>
      <c r="Q362" s="407"/>
      <c r="R362" s="407"/>
      <c r="S362" s="407"/>
      <c r="T362" s="407"/>
      <c r="U362" s="407"/>
      <c r="V362" s="407"/>
      <c r="W362" s="407"/>
      <c r="X362" s="407"/>
      <c r="Y362" s="407"/>
    </row>
    <row r="363" spans="1:25" x14ac:dyDescent="0.25">
      <c r="A363" s="373">
        <v>318</v>
      </c>
      <c r="B363" s="374"/>
      <c r="C363" s="375"/>
      <c r="D363" s="459"/>
      <c r="F363" s="372" t="str">
        <f t="shared" si="9"/>
        <v>--</v>
      </c>
      <c r="G363" s="407"/>
      <c r="H363" s="407"/>
      <c r="I363" s="407"/>
      <c r="J363" s="407"/>
      <c r="K363" s="407"/>
      <c r="L363" s="407"/>
      <c r="M363" s="407"/>
      <c r="N363" s="407"/>
      <c r="O363" s="407"/>
      <c r="P363" s="407"/>
      <c r="Q363" s="407"/>
      <c r="R363" s="407"/>
      <c r="S363" s="407"/>
      <c r="T363" s="407"/>
      <c r="U363" s="407"/>
      <c r="V363" s="407"/>
      <c r="W363" s="407"/>
      <c r="X363" s="407"/>
      <c r="Y363" s="407"/>
    </row>
    <row r="364" spans="1:25" x14ac:dyDescent="0.25">
      <c r="A364" s="373">
        <v>319</v>
      </c>
      <c r="B364" s="374"/>
      <c r="C364" s="375"/>
      <c r="D364" s="459"/>
      <c r="F364" s="372" t="str">
        <f t="shared" si="9"/>
        <v>--</v>
      </c>
      <c r="G364" s="407"/>
      <c r="H364" s="407"/>
      <c r="I364" s="407"/>
      <c r="J364" s="407"/>
      <c r="K364" s="407"/>
      <c r="L364" s="407"/>
      <c r="M364" s="407"/>
      <c r="N364" s="407"/>
      <c r="O364" s="407"/>
      <c r="P364" s="407"/>
      <c r="Q364" s="407"/>
      <c r="R364" s="407"/>
      <c r="S364" s="407"/>
      <c r="T364" s="407"/>
      <c r="U364" s="407"/>
      <c r="V364" s="407"/>
      <c r="W364" s="407"/>
      <c r="X364" s="407"/>
      <c r="Y364" s="407"/>
    </row>
    <row r="365" spans="1:25" x14ac:dyDescent="0.25">
      <c r="A365" s="373">
        <v>320</v>
      </c>
      <c r="B365" s="374"/>
      <c r="C365" s="375"/>
      <c r="D365" s="459"/>
      <c r="F365" s="372" t="str">
        <f t="shared" si="9"/>
        <v>--</v>
      </c>
      <c r="G365" s="407"/>
      <c r="H365" s="407"/>
      <c r="I365" s="407"/>
      <c r="J365" s="407"/>
      <c r="K365" s="407"/>
      <c r="L365" s="407"/>
      <c r="M365" s="407"/>
      <c r="N365" s="407"/>
      <c r="O365" s="407"/>
      <c r="P365" s="407"/>
      <c r="Q365" s="407"/>
      <c r="R365" s="407"/>
      <c r="S365" s="407"/>
      <c r="T365" s="407"/>
      <c r="U365" s="407"/>
      <c r="V365" s="407"/>
      <c r="W365" s="407"/>
      <c r="X365" s="407"/>
      <c r="Y365" s="407"/>
    </row>
    <row r="366" spans="1:25" x14ac:dyDescent="0.25">
      <c r="A366" s="373">
        <v>321</v>
      </c>
      <c r="B366" s="374"/>
      <c r="C366" s="375"/>
      <c r="D366" s="459"/>
      <c r="F366" s="372" t="str">
        <f t="shared" si="9"/>
        <v>--</v>
      </c>
      <c r="G366" s="407"/>
      <c r="H366" s="407"/>
      <c r="I366" s="407"/>
      <c r="J366" s="407"/>
      <c r="K366" s="407"/>
      <c r="L366" s="407"/>
      <c r="M366" s="407"/>
      <c r="N366" s="407"/>
      <c r="O366" s="407"/>
      <c r="P366" s="407"/>
      <c r="Q366" s="407"/>
      <c r="R366" s="407"/>
      <c r="S366" s="407"/>
      <c r="T366" s="407"/>
      <c r="U366" s="407"/>
      <c r="V366" s="407"/>
      <c r="W366" s="407"/>
      <c r="X366" s="407"/>
      <c r="Y366" s="407"/>
    </row>
    <row r="367" spans="1:25" x14ac:dyDescent="0.25">
      <c r="A367" s="373">
        <v>322</v>
      </c>
      <c r="B367" s="374"/>
      <c r="C367" s="375"/>
      <c r="D367" s="459"/>
      <c r="F367" s="372" t="str">
        <f t="shared" ref="F367:F430" si="10">IF(AND(B367="",C367="",D367=""),$AG$3,IF(AND(C367="",D367=""),$AG$4,IF(AND(B367="",D367=""),$AG$5,IF(AND(B367="",C367=""),$AG$6,IF(D367="",$AG$7,IF(C367="",$AG$8,IF(B367="",$AG$9,$AG$10)))))))</f>
        <v>--</v>
      </c>
      <c r="G367" s="407"/>
      <c r="H367" s="407"/>
      <c r="I367" s="407"/>
      <c r="J367" s="407"/>
      <c r="K367" s="407"/>
      <c r="L367" s="407"/>
      <c r="M367" s="407"/>
      <c r="N367" s="407"/>
      <c r="O367" s="407"/>
      <c r="P367" s="407"/>
      <c r="Q367" s="407"/>
      <c r="R367" s="407"/>
      <c r="S367" s="407"/>
      <c r="T367" s="407"/>
      <c r="U367" s="407"/>
      <c r="V367" s="407"/>
      <c r="W367" s="407"/>
      <c r="X367" s="407"/>
      <c r="Y367" s="407"/>
    </row>
    <row r="368" spans="1:25" x14ac:dyDescent="0.25">
      <c r="A368" s="373">
        <v>323</v>
      </c>
      <c r="B368" s="374"/>
      <c r="C368" s="375"/>
      <c r="D368" s="459"/>
      <c r="F368" s="372" t="str">
        <f t="shared" si="10"/>
        <v>--</v>
      </c>
      <c r="G368" s="407"/>
      <c r="H368" s="407"/>
      <c r="I368" s="407"/>
      <c r="J368" s="407"/>
      <c r="K368" s="407"/>
      <c r="L368" s="407"/>
      <c r="M368" s="407"/>
      <c r="N368" s="407"/>
      <c r="O368" s="407"/>
      <c r="P368" s="407"/>
      <c r="Q368" s="407"/>
      <c r="R368" s="407"/>
      <c r="S368" s="407"/>
      <c r="T368" s="407"/>
      <c r="U368" s="407"/>
      <c r="V368" s="407"/>
      <c r="W368" s="407"/>
      <c r="X368" s="407"/>
      <c r="Y368" s="407"/>
    </row>
    <row r="369" spans="1:25" x14ac:dyDescent="0.25">
      <c r="A369" s="373">
        <v>324</v>
      </c>
      <c r="B369" s="374"/>
      <c r="C369" s="375"/>
      <c r="D369" s="459"/>
      <c r="F369" s="372" t="str">
        <f t="shared" si="10"/>
        <v>--</v>
      </c>
      <c r="G369" s="407"/>
      <c r="H369" s="407"/>
      <c r="I369" s="407"/>
      <c r="J369" s="407"/>
      <c r="K369" s="407"/>
      <c r="L369" s="407"/>
      <c r="M369" s="407"/>
      <c r="N369" s="407"/>
      <c r="O369" s="407"/>
      <c r="P369" s="407"/>
      <c r="Q369" s="407"/>
      <c r="R369" s="407"/>
      <c r="S369" s="407"/>
      <c r="T369" s="407"/>
      <c r="U369" s="407"/>
      <c r="V369" s="407"/>
      <c r="W369" s="407"/>
      <c r="X369" s="407"/>
      <c r="Y369" s="407"/>
    </row>
    <row r="370" spans="1:25" x14ac:dyDescent="0.25">
      <c r="A370" s="373">
        <v>325</v>
      </c>
      <c r="B370" s="374"/>
      <c r="C370" s="375"/>
      <c r="D370" s="459"/>
      <c r="F370" s="372" t="str">
        <f t="shared" si="10"/>
        <v>--</v>
      </c>
      <c r="G370" s="407"/>
      <c r="H370" s="407"/>
      <c r="I370" s="407"/>
      <c r="J370" s="407"/>
      <c r="K370" s="407"/>
      <c r="L370" s="407"/>
      <c r="M370" s="407"/>
      <c r="N370" s="407"/>
      <c r="O370" s="407"/>
      <c r="P370" s="407"/>
      <c r="Q370" s="407"/>
      <c r="R370" s="407"/>
      <c r="S370" s="407"/>
      <c r="T370" s="407"/>
      <c r="U370" s="407"/>
      <c r="V370" s="407"/>
      <c r="W370" s="407"/>
      <c r="X370" s="407"/>
      <c r="Y370" s="407"/>
    </row>
    <row r="371" spans="1:25" x14ac:dyDescent="0.25">
      <c r="A371" s="373">
        <v>326</v>
      </c>
      <c r="B371" s="374"/>
      <c r="C371" s="375"/>
      <c r="D371" s="459"/>
      <c r="F371" s="372" t="str">
        <f t="shared" si="10"/>
        <v>--</v>
      </c>
      <c r="G371" s="407"/>
      <c r="H371" s="407"/>
      <c r="I371" s="407"/>
      <c r="J371" s="407"/>
      <c r="K371" s="407"/>
      <c r="L371" s="407"/>
      <c r="M371" s="407"/>
      <c r="N371" s="407"/>
      <c r="O371" s="407"/>
      <c r="P371" s="407"/>
      <c r="Q371" s="407"/>
      <c r="R371" s="407"/>
      <c r="S371" s="407"/>
      <c r="T371" s="407"/>
      <c r="U371" s="407"/>
      <c r="V371" s="407"/>
      <c r="W371" s="407"/>
      <c r="X371" s="407"/>
      <c r="Y371" s="407"/>
    </row>
    <row r="372" spans="1:25" x14ac:dyDescent="0.25">
      <c r="A372" s="373">
        <v>327</v>
      </c>
      <c r="B372" s="374"/>
      <c r="C372" s="375"/>
      <c r="D372" s="459"/>
      <c r="F372" s="372" t="str">
        <f t="shared" si="10"/>
        <v>--</v>
      </c>
      <c r="G372" s="407"/>
      <c r="H372" s="407"/>
      <c r="I372" s="407"/>
      <c r="J372" s="407"/>
      <c r="K372" s="407"/>
      <c r="L372" s="407"/>
      <c r="M372" s="407"/>
      <c r="N372" s="407"/>
      <c r="O372" s="407"/>
      <c r="P372" s="407"/>
      <c r="Q372" s="407"/>
      <c r="R372" s="407"/>
      <c r="S372" s="407"/>
      <c r="T372" s="407"/>
      <c r="U372" s="407"/>
      <c r="V372" s="407"/>
      <c r="W372" s="407"/>
      <c r="X372" s="407"/>
      <c r="Y372" s="407"/>
    </row>
    <row r="373" spans="1:25" x14ac:dyDescent="0.25">
      <c r="A373" s="373">
        <v>328</v>
      </c>
      <c r="B373" s="374"/>
      <c r="C373" s="375"/>
      <c r="D373" s="459"/>
      <c r="F373" s="372" t="str">
        <f t="shared" si="10"/>
        <v>--</v>
      </c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  <c r="U373" s="407"/>
      <c r="V373" s="407"/>
      <c r="W373" s="407"/>
      <c r="X373" s="407"/>
      <c r="Y373" s="407"/>
    </row>
    <row r="374" spans="1:25" x14ac:dyDescent="0.25">
      <c r="A374" s="373">
        <v>329</v>
      </c>
      <c r="B374" s="374"/>
      <c r="C374" s="375"/>
      <c r="D374" s="459"/>
      <c r="F374" s="372" t="str">
        <f t="shared" si="10"/>
        <v>--</v>
      </c>
      <c r="G374" s="407"/>
      <c r="H374" s="407"/>
      <c r="I374" s="407"/>
      <c r="J374" s="407"/>
      <c r="K374" s="407"/>
      <c r="L374" s="407"/>
      <c r="M374" s="407"/>
      <c r="N374" s="407"/>
      <c r="O374" s="407"/>
      <c r="P374" s="407"/>
      <c r="Q374" s="407"/>
      <c r="R374" s="407"/>
      <c r="S374" s="407"/>
      <c r="T374" s="407"/>
      <c r="U374" s="407"/>
      <c r="V374" s="407"/>
      <c r="W374" s="407"/>
      <c r="X374" s="407"/>
      <c r="Y374" s="407"/>
    </row>
    <row r="375" spans="1:25" x14ac:dyDescent="0.25">
      <c r="A375" s="373">
        <v>330</v>
      </c>
      <c r="B375" s="374"/>
      <c r="C375" s="375"/>
      <c r="D375" s="459"/>
      <c r="F375" s="372" t="str">
        <f t="shared" si="10"/>
        <v>--</v>
      </c>
      <c r="G375" s="407"/>
      <c r="H375" s="407"/>
      <c r="I375" s="407"/>
      <c r="J375" s="407"/>
      <c r="K375" s="407"/>
      <c r="L375" s="407"/>
      <c r="M375" s="407"/>
      <c r="N375" s="407"/>
      <c r="O375" s="407"/>
      <c r="P375" s="407"/>
      <c r="Q375" s="407"/>
      <c r="R375" s="407"/>
      <c r="S375" s="407"/>
      <c r="T375" s="407"/>
      <c r="U375" s="407"/>
      <c r="V375" s="407"/>
      <c r="W375" s="407"/>
      <c r="X375" s="407"/>
      <c r="Y375" s="407"/>
    </row>
    <row r="376" spans="1:25" x14ac:dyDescent="0.25">
      <c r="A376" s="373">
        <v>331</v>
      </c>
      <c r="B376" s="374"/>
      <c r="C376" s="375"/>
      <c r="D376" s="459"/>
      <c r="F376" s="372" t="str">
        <f t="shared" si="10"/>
        <v>--</v>
      </c>
      <c r="G376" s="407"/>
      <c r="H376" s="407"/>
      <c r="I376" s="407"/>
      <c r="J376" s="407"/>
      <c r="K376" s="407"/>
      <c r="L376" s="407"/>
      <c r="M376" s="407"/>
      <c r="N376" s="407"/>
      <c r="O376" s="407"/>
      <c r="P376" s="407"/>
      <c r="Q376" s="407"/>
      <c r="R376" s="407"/>
      <c r="S376" s="407"/>
      <c r="T376" s="407"/>
      <c r="U376" s="407"/>
      <c r="V376" s="407"/>
      <c r="W376" s="407"/>
      <c r="X376" s="407"/>
      <c r="Y376" s="407"/>
    </row>
    <row r="377" spans="1:25" x14ac:dyDescent="0.25">
      <c r="A377" s="373">
        <v>332</v>
      </c>
      <c r="B377" s="374"/>
      <c r="C377" s="375"/>
      <c r="D377" s="459"/>
      <c r="F377" s="372" t="str">
        <f t="shared" si="10"/>
        <v>--</v>
      </c>
      <c r="G377" s="407"/>
      <c r="H377" s="407"/>
      <c r="I377" s="407"/>
      <c r="J377" s="407"/>
      <c r="K377" s="407"/>
      <c r="L377" s="407"/>
      <c r="M377" s="407"/>
      <c r="N377" s="407"/>
      <c r="O377" s="407"/>
      <c r="P377" s="407"/>
      <c r="Q377" s="407"/>
      <c r="R377" s="407"/>
      <c r="S377" s="407"/>
      <c r="T377" s="407"/>
      <c r="U377" s="407"/>
      <c r="V377" s="407"/>
      <c r="W377" s="407"/>
      <c r="X377" s="407"/>
      <c r="Y377" s="407"/>
    </row>
    <row r="378" spans="1:25" x14ac:dyDescent="0.25">
      <c r="A378" s="373">
        <v>333</v>
      </c>
      <c r="B378" s="374"/>
      <c r="C378" s="375"/>
      <c r="D378" s="459"/>
      <c r="F378" s="372" t="str">
        <f t="shared" si="10"/>
        <v>--</v>
      </c>
      <c r="G378" s="407"/>
      <c r="H378" s="407"/>
      <c r="I378" s="407"/>
      <c r="J378" s="407"/>
      <c r="K378" s="407"/>
      <c r="L378" s="407"/>
      <c r="M378" s="407"/>
      <c r="N378" s="407"/>
      <c r="O378" s="407"/>
      <c r="P378" s="407"/>
      <c r="Q378" s="407"/>
      <c r="R378" s="407"/>
      <c r="S378" s="407"/>
      <c r="T378" s="407"/>
      <c r="U378" s="407"/>
      <c r="V378" s="407"/>
      <c r="W378" s="407"/>
      <c r="X378" s="407"/>
      <c r="Y378" s="407"/>
    </row>
    <row r="379" spans="1:25" x14ac:dyDescent="0.25">
      <c r="A379" s="373">
        <v>334</v>
      </c>
      <c r="B379" s="374"/>
      <c r="C379" s="375"/>
      <c r="D379" s="459"/>
      <c r="F379" s="372" t="str">
        <f t="shared" si="10"/>
        <v>--</v>
      </c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  <c r="U379" s="407"/>
      <c r="V379" s="407"/>
      <c r="W379" s="407"/>
      <c r="X379" s="407"/>
      <c r="Y379" s="407"/>
    </row>
    <row r="380" spans="1:25" x14ac:dyDescent="0.25">
      <c r="A380" s="373">
        <v>335</v>
      </c>
      <c r="B380" s="374"/>
      <c r="C380" s="375"/>
      <c r="D380" s="459"/>
      <c r="F380" s="372" t="str">
        <f t="shared" si="10"/>
        <v>--</v>
      </c>
      <c r="G380" s="407"/>
      <c r="H380" s="407"/>
      <c r="I380" s="407"/>
      <c r="J380" s="407"/>
      <c r="K380" s="407"/>
      <c r="L380" s="407"/>
      <c r="M380" s="407"/>
      <c r="N380" s="407"/>
      <c r="O380" s="407"/>
      <c r="P380" s="407"/>
      <c r="Q380" s="407"/>
      <c r="R380" s="407"/>
      <c r="S380" s="407"/>
      <c r="T380" s="407"/>
      <c r="U380" s="407"/>
      <c r="V380" s="407"/>
      <c r="W380" s="407"/>
      <c r="X380" s="407"/>
      <c r="Y380" s="407"/>
    </row>
    <row r="381" spans="1:25" x14ac:dyDescent="0.25">
      <c r="A381" s="373">
        <v>336</v>
      </c>
      <c r="B381" s="374"/>
      <c r="C381" s="375"/>
      <c r="D381" s="459"/>
      <c r="F381" s="372" t="str">
        <f t="shared" si="10"/>
        <v>--</v>
      </c>
      <c r="G381" s="407"/>
      <c r="H381" s="407"/>
      <c r="I381" s="407"/>
      <c r="J381" s="407"/>
      <c r="K381" s="407"/>
      <c r="L381" s="407"/>
      <c r="M381" s="407"/>
      <c r="N381" s="407"/>
      <c r="O381" s="407"/>
      <c r="P381" s="407"/>
      <c r="Q381" s="407"/>
      <c r="R381" s="407"/>
      <c r="S381" s="407"/>
      <c r="T381" s="407"/>
      <c r="U381" s="407"/>
      <c r="V381" s="407"/>
      <c r="W381" s="407"/>
      <c r="X381" s="407"/>
      <c r="Y381" s="407"/>
    </row>
    <row r="382" spans="1:25" x14ac:dyDescent="0.25">
      <c r="A382" s="373">
        <v>337</v>
      </c>
      <c r="B382" s="374"/>
      <c r="C382" s="375"/>
      <c r="D382" s="459"/>
      <c r="F382" s="372" t="str">
        <f t="shared" si="10"/>
        <v>--</v>
      </c>
      <c r="G382" s="407"/>
      <c r="H382" s="407"/>
      <c r="I382" s="407"/>
      <c r="J382" s="407"/>
      <c r="K382" s="407"/>
      <c r="L382" s="407"/>
      <c r="M382" s="407"/>
      <c r="N382" s="407"/>
      <c r="O382" s="407"/>
      <c r="P382" s="407"/>
      <c r="Q382" s="407"/>
      <c r="R382" s="407"/>
      <c r="S382" s="407"/>
      <c r="T382" s="407"/>
      <c r="U382" s="407"/>
      <c r="V382" s="407"/>
      <c r="W382" s="407"/>
      <c r="X382" s="407"/>
      <c r="Y382" s="407"/>
    </row>
    <row r="383" spans="1:25" x14ac:dyDescent="0.25">
      <c r="A383" s="373">
        <v>338</v>
      </c>
      <c r="B383" s="374"/>
      <c r="C383" s="375"/>
      <c r="D383" s="459"/>
      <c r="F383" s="372" t="str">
        <f t="shared" si="10"/>
        <v>--</v>
      </c>
      <c r="G383" s="407"/>
      <c r="H383" s="407"/>
      <c r="I383" s="407"/>
      <c r="J383" s="407"/>
      <c r="K383" s="407"/>
      <c r="L383" s="407"/>
      <c r="M383" s="407"/>
      <c r="N383" s="407"/>
      <c r="O383" s="407"/>
      <c r="P383" s="407"/>
      <c r="Q383" s="407"/>
      <c r="R383" s="407"/>
      <c r="S383" s="407"/>
      <c r="T383" s="407"/>
      <c r="U383" s="407"/>
      <c r="V383" s="407"/>
      <c r="W383" s="407"/>
      <c r="X383" s="407"/>
      <c r="Y383" s="407"/>
    </row>
    <row r="384" spans="1:25" x14ac:dyDescent="0.25">
      <c r="A384" s="373">
        <v>339</v>
      </c>
      <c r="B384" s="374"/>
      <c r="C384" s="375"/>
      <c r="D384" s="459"/>
      <c r="F384" s="372" t="str">
        <f t="shared" si="10"/>
        <v>--</v>
      </c>
      <c r="G384" s="407"/>
      <c r="H384" s="407"/>
      <c r="I384" s="407"/>
      <c r="J384" s="407"/>
      <c r="K384" s="407"/>
      <c r="L384" s="407"/>
      <c r="M384" s="407"/>
      <c r="N384" s="407"/>
      <c r="O384" s="407"/>
      <c r="P384" s="407"/>
      <c r="Q384" s="407"/>
      <c r="R384" s="407"/>
      <c r="S384" s="407"/>
      <c r="T384" s="407"/>
      <c r="U384" s="407"/>
      <c r="V384" s="407"/>
      <c r="W384" s="407"/>
      <c r="X384" s="407"/>
      <c r="Y384" s="407"/>
    </row>
    <row r="385" spans="1:25" x14ac:dyDescent="0.25">
      <c r="A385" s="373">
        <v>340</v>
      </c>
      <c r="B385" s="374"/>
      <c r="C385" s="375"/>
      <c r="D385" s="459"/>
      <c r="F385" s="372" t="str">
        <f t="shared" si="10"/>
        <v>--</v>
      </c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  <c r="U385" s="407"/>
      <c r="V385" s="407"/>
      <c r="W385" s="407"/>
      <c r="X385" s="407"/>
      <c r="Y385" s="407"/>
    </row>
    <row r="386" spans="1:25" x14ac:dyDescent="0.25">
      <c r="A386" s="373">
        <v>341</v>
      </c>
      <c r="B386" s="374"/>
      <c r="C386" s="375"/>
      <c r="D386" s="459"/>
      <c r="F386" s="372" t="str">
        <f t="shared" si="10"/>
        <v>--</v>
      </c>
      <c r="G386" s="407"/>
      <c r="H386" s="407"/>
      <c r="I386" s="407"/>
      <c r="J386" s="407"/>
      <c r="K386" s="407"/>
      <c r="L386" s="407"/>
      <c r="M386" s="407"/>
      <c r="N386" s="407"/>
      <c r="O386" s="407"/>
      <c r="P386" s="407"/>
      <c r="Q386" s="407"/>
      <c r="R386" s="407"/>
      <c r="S386" s="407"/>
      <c r="T386" s="407"/>
      <c r="U386" s="407"/>
      <c r="V386" s="407"/>
      <c r="W386" s="407"/>
      <c r="X386" s="407"/>
      <c r="Y386" s="407"/>
    </row>
    <row r="387" spans="1:25" x14ac:dyDescent="0.25">
      <c r="A387" s="373">
        <v>342</v>
      </c>
      <c r="B387" s="374"/>
      <c r="C387" s="375"/>
      <c r="D387" s="459"/>
      <c r="F387" s="372" t="str">
        <f t="shared" si="10"/>
        <v>--</v>
      </c>
      <c r="G387" s="407"/>
      <c r="H387" s="407"/>
      <c r="I387" s="407"/>
      <c r="J387" s="407"/>
      <c r="K387" s="407"/>
      <c r="L387" s="407"/>
      <c r="M387" s="407"/>
      <c r="N387" s="407"/>
      <c r="O387" s="407"/>
      <c r="P387" s="407"/>
      <c r="Q387" s="407"/>
      <c r="R387" s="407"/>
      <c r="S387" s="407"/>
      <c r="T387" s="407"/>
      <c r="U387" s="407"/>
      <c r="V387" s="407"/>
      <c r="W387" s="407"/>
      <c r="X387" s="407"/>
      <c r="Y387" s="407"/>
    </row>
    <row r="388" spans="1:25" x14ac:dyDescent="0.25">
      <c r="A388" s="373">
        <v>343</v>
      </c>
      <c r="B388" s="374"/>
      <c r="C388" s="375"/>
      <c r="D388" s="459"/>
      <c r="F388" s="372" t="str">
        <f t="shared" si="10"/>
        <v>--</v>
      </c>
      <c r="G388" s="407"/>
      <c r="H388" s="407"/>
      <c r="I388" s="407"/>
      <c r="J388" s="407"/>
      <c r="K388" s="407"/>
      <c r="L388" s="407"/>
      <c r="M388" s="407"/>
      <c r="N388" s="407"/>
      <c r="O388" s="407"/>
      <c r="P388" s="407"/>
      <c r="Q388" s="407"/>
      <c r="R388" s="407"/>
      <c r="S388" s="407"/>
      <c r="T388" s="407"/>
      <c r="U388" s="407"/>
      <c r="V388" s="407"/>
      <c r="W388" s="407"/>
      <c r="X388" s="407"/>
      <c r="Y388" s="407"/>
    </row>
    <row r="389" spans="1:25" x14ac:dyDescent="0.25">
      <c r="A389" s="373">
        <v>344</v>
      </c>
      <c r="B389" s="374"/>
      <c r="C389" s="375"/>
      <c r="D389" s="459"/>
      <c r="F389" s="372" t="str">
        <f t="shared" si="10"/>
        <v>--</v>
      </c>
      <c r="G389" s="407"/>
      <c r="H389" s="407"/>
      <c r="I389" s="407"/>
      <c r="J389" s="407"/>
      <c r="K389" s="407"/>
      <c r="L389" s="407"/>
      <c r="M389" s="407"/>
      <c r="N389" s="407"/>
      <c r="O389" s="407"/>
      <c r="P389" s="407"/>
      <c r="Q389" s="407"/>
      <c r="R389" s="407"/>
      <c r="S389" s="407"/>
      <c r="T389" s="407"/>
      <c r="U389" s="407"/>
      <c r="V389" s="407"/>
      <c r="W389" s="407"/>
      <c r="X389" s="407"/>
      <c r="Y389" s="407"/>
    </row>
    <row r="390" spans="1:25" x14ac:dyDescent="0.25">
      <c r="A390" s="373">
        <v>345</v>
      </c>
      <c r="B390" s="374"/>
      <c r="C390" s="375"/>
      <c r="D390" s="459"/>
      <c r="F390" s="372" t="str">
        <f t="shared" si="10"/>
        <v>--</v>
      </c>
      <c r="G390" s="407"/>
      <c r="H390" s="407"/>
      <c r="I390" s="407"/>
      <c r="J390" s="407"/>
      <c r="K390" s="407"/>
      <c r="L390" s="407"/>
      <c r="M390" s="407"/>
      <c r="N390" s="407"/>
      <c r="O390" s="407"/>
      <c r="P390" s="407"/>
      <c r="Q390" s="407"/>
      <c r="R390" s="407"/>
      <c r="S390" s="407"/>
      <c r="T390" s="407"/>
      <c r="U390" s="407"/>
      <c r="V390" s="407"/>
      <c r="W390" s="407"/>
      <c r="X390" s="407"/>
      <c r="Y390" s="407"/>
    </row>
    <row r="391" spans="1:25" x14ac:dyDescent="0.25">
      <c r="A391" s="373">
        <v>346</v>
      </c>
      <c r="B391" s="374"/>
      <c r="C391" s="375"/>
      <c r="D391" s="459"/>
      <c r="F391" s="372" t="str">
        <f t="shared" si="10"/>
        <v>--</v>
      </c>
      <c r="G391" s="407"/>
      <c r="H391" s="407"/>
      <c r="I391" s="407"/>
      <c r="J391" s="407"/>
      <c r="K391" s="407"/>
      <c r="L391" s="407"/>
      <c r="M391" s="407"/>
      <c r="N391" s="407"/>
      <c r="O391" s="407"/>
      <c r="P391" s="407"/>
      <c r="Q391" s="407"/>
      <c r="R391" s="407"/>
      <c r="S391" s="407"/>
      <c r="T391" s="407"/>
      <c r="U391" s="407"/>
      <c r="V391" s="407"/>
      <c r="W391" s="407"/>
      <c r="X391" s="407"/>
      <c r="Y391" s="407"/>
    </row>
    <row r="392" spans="1:25" x14ac:dyDescent="0.25">
      <c r="A392" s="373">
        <v>347</v>
      </c>
      <c r="B392" s="374"/>
      <c r="C392" s="375"/>
      <c r="D392" s="459"/>
      <c r="F392" s="372" t="str">
        <f t="shared" si="10"/>
        <v>--</v>
      </c>
      <c r="G392" s="407"/>
      <c r="H392" s="407"/>
      <c r="I392" s="407"/>
      <c r="J392" s="407"/>
      <c r="K392" s="407"/>
      <c r="L392" s="407"/>
      <c r="M392" s="407"/>
      <c r="N392" s="407"/>
      <c r="O392" s="407"/>
      <c r="P392" s="407"/>
      <c r="Q392" s="407"/>
      <c r="R392" s="407"/>
      <c r="S392" s="407"/>
      <c r="T392" s="407"/>
      <c r="U392" s="407"/>
      <c r="V392" s="407"/>
      <c r="W392" s="407"/>
      <c r="X392" s="407"/>
      <c r="Y392" s="407"/>
    </row>
    <row r="393" spans="1:25" x14ac:dyDescent="0.25">
      <c r="A393" s="373">
        <v>348</v>
      </c>
      <c r="B393" s="374"/>
      <c r="C393" s="375"/>
      <c r="D393" s="459"/>
      <c r="F393" s="372" t="str">
        <f t="shared" si="10"/>
        <v>--</v>
      </c>
      <c r="G393" s="407"/>
      <c r="H393" s="407"/>
      <c r="I393" s="407"/>
      <c r="J393" s="407"/>
      <c r="K393" s="407"/>
      <c r="L393" s="407"/>
      <c r="M393" s="407"/>
      <c r="N393" s="407"/>
      <c r="O393" s="407"/>
      <c r="P393" s="407"/>
      <c r="Q393" s="407"/>
      <c r="R393" s="407"/>
      <c r="S393" s="407"/>
      <c r="T393" s="407"/>
      <c r="U393" s="407"/>
      <c r="V393" s="407"/>
      <c r="W393" s="407"/>
      <c r="X393" s="407"/>
      <c r="Y393" s="407"/>
    </row>
    <row r="394" spans="1:25" x14ac:dyDescent="0.25">
      <c r="A394" s="373">
        <v>349</v>
      </c>
      <c r="B394" s="374"/>
      <c r="C394" s="375"/>
      <c r="D394" s="459"/>
      <c r="F394" s="372" t="str">
        <f t="shared" si="10"/>
        <v>--</v>
      </c>
      <c r="G394" s="407"/>
      <c r="H394" s="407"/>
      <c r="I394" s="407"/>
      <c r="J394" s="407"/>
      <c r="K394" s="407"/>
      <c r="L394" s="407"/>
      <c r="M394" s="407"/>
      <c r="N394" s="407"/>
      <c r="O394" s="407"/>
      <c r="P394" s="407"/>
      <c r="Q394" s="407"/>
      <c r="R394" s="407"/>
      <c r="S394" s="407"/>
      <c r="T394" s="407"/>
      <c r="U394" s="407"/>
      <c r="V394" s="407"/>
      <c r="W394" s="407"/>
      <c r="X394" s="407"/>
      <c r="Y394" s="407"/>
    </row>
    <row r="395" spans="1:25" x14ac:dyDescent="0.25">
      <c r="A395" s="373">
        <v>350</v>
      </c>
      <c r="B395" s="374"/>
      <c r="C395" s="375"/>
      <c r="D395" s="459"/>
      <c r="F395" s="372" t="str">
        <f t="shared" si="10"/>
        <v>--</v>
      </c>
      <c r="G395" s="407"/>
      <c r="H395" s="407"/>
      <c r="I395" s="407"/>
      <c r="J395" s="407"/>
      <c r="K395" s="407"/>
      <c r="L395" s="407"/>
      <c r="M395" s="407"/>
      <c r="N395" s="407"/>
      <c r="O395" s="407"/>
      <c r="P395" s="407"/>
      <c r="Q395" s="407"/>
      <c r="R395" s="407"/>
      <c r="S395" s="407"/>
      <c r="T395" s="407"/>
      <c r="U395" s="407"/>
      <c r="V395" s="407"/>
      <c r="W395" s="407"/>
      <c r="X395" s="407"/>
      <c r="Y395" s="407"/>
    </row>
    <row r="396" spans="1:25" x14ac:dyDescent="0.25">
      <c r="A396" s="373">
        <v>351</v>
      </c>
      <c r="B396" s="374"/>
      <c r="C396" s="375"/>
      <c r="D396" s="459"/>
      <c r="F396" s="372" t="str">
        <f t="shared" si="10"/>
        <v>--</v>
      </c>
      <c r="G396" s="407"/>
      <c r="H396" s="407"/>
      <c r="I396" s="407"/>
      <c r="J396" s="407"/>
      <c r="K396" s="407"/>
      <c r="L396" s="407"/>
      <c r="M396" s="407"/>
      <c r="N396" s="407"/>
      <c r="O396" s="407"/>
      <c r="P396" s="407"/>
      <c r="Q396" s="407"/>
      <c r="R396" s="407"/>
      <c r="S396" s="407"/>
      <c r="T396" s="407"/>
      <c r="U396" s="407"/>
      <c r="V396" s="407"/>
      <c r="W396" s="407"/>
      <c r="X396" s="407"/>
      <c r="Y396" s="407"/>
    </row>
    <row r="397" spans="1:25" x14ac:dyDescent="0.25">
      <c r="A397" s="373">
        <v>352</v>
      </c>
      <c r="B397" s="374"/>
      <c r="C397" s="375"/>
      <c r="D397" s="459"/>
      <c r="F397" s="372" t="str">
        <f t="shared" si="10"/>
        <v>--</v>
      </c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  <c r="U397" s="407"/>
      <c r="V397" s="407"/>
      <c r="W397" s="407"/>
      <c r="X397" s="407"/>
      <c r="Y397" s="407"/>
    </row>
    <row r="398" spans="1:25" x14ac:dyDescent="0.25">
      <c r="A398" s="373">
        <v>353</v>
      </c>
      <c r="B398" s="374"/>
      <c r="C398" s="375"/>
      <c r="D398" s="459"/>
      <c r="F398" s="372" t="str">
        <f t="shared" si="10"/>
        <v>--</v>
      </c>
      <c r="G398" s="407"/>
      <c r="H398" s="407"/>
      <c r="I398" s="407"/>
      <c r="J398" s="407"/>
      <c r="K398" s="407"/>
      <c r="L398" s="407"/>
      <c r="M398" s="407"/>
      <c r="N398" s="407"/>
      <c r="O398" s="407"/>
      <c r="P398" s="407"/>
      <c r="Q398" s="407"/>
      <c r="R398" s="407"/>
      <c r="S398" s="407"/>
      <c r="T398" s="407"/>
      <c r="U398" s="407"/>
      <c r="V398" s="407"/>
      <c r="W398" s="407"/>
      <c r="X398" s="407"/>
      <c r="Y398" s="407"/>
    </row>
    <row r="399" spans="1:25" x14ac:dyDescent="0.25">
      <c r="A399" s="373">
        <v>354</v>
      </c>
      <c r="B399" s="374"/>
      <c r="C399" s="375"/>
      <c r="D399" s="459"/>
      <c r="F399" s="372" t="str">
        <f t="shared" si="10"/>
        <v>--</v>
      </c>
      <c r="G399" s="407"/>
      <c r="H399" s="407"/>
      <c r="I399" s="407"/>
      <c r="J399" s="407"/>
      <c r="K399" s="407"/>
      <c r="L399" s="407"/>
      <c r="M399" s="407"/>
      <c r="N399" s="407"/>
      <c r="O399" s="407"/>
      <c r="P399" s="407"/>
      <c r="Q399" s="407"/>
      <c r="R399" s="407"/>
      <c r="S399" s="407"/>
      <c r="T399" s="407"/>
      <c r="U399" s="407"/>
      <c r="V399" s="407"/>
      <c r="W399" s="407"/>
      <c r="X399" s="407"/>
      <c r="Y399" s="407"/>
    </row>
    <row r="400" spans="1:25" x14ac:dyDescent="0.25">
      <c r="A400" s="373">
        <v>355</v>
      </c>
      <c r="B400" s="374"/>
      <c r="C400" s="375"/>
      <c r="D400" s="459"/>
      <c r="F400" s="372" t="str">
        <f t="shared" si="10"/>
        <v>--</v>
      </c>
      <c r="G400" s="407"/>
      <c r="H400" s="407"/>
      <c r="I400" s="407"/>
      <c r="J400" s="407"/>
      <c r="K400" s="407"/>
      <c r="L400" s="407"/>
      <c r="M400" s="407"/>
      <c r="N400" s="407"/>
      <c r="O400" s="407"/>
      <c r="P400" s="407"/>
      <c r="Q400" s="407"/>
      <c r="R400" s="407"/>
      <c r="S400" s="407"/>
      <c r="T400" s="407"/>
      <c r="U400" s="407"/>
      <c r="V400" s="407"/>
      <c r="W400" s="407"/>
      <c r="X400" s="407"/>
      <c r="Y400" s="407"/>
    </row>
    <row r="401" spans="1:25" x14ac:dyDescent="0.25">
      <c r="A401" s="373">
        <v>356</v>
      </c>
      <c r="B401" s="374"/>
      <c r="C401" s="375"/>
      <c r="D401" s="459"/>
      <c r="F401" s="372" t="str">
        <f t="shared" si="10"/>
        <v>--</v>
      </c>
      <c r="G401" s="407"/>
      <c r="H401" s="407"/>
      <c r="I401" s="407"/>
      <c r="J401" s="407"/>
      <c r="K401" s="407"/>
      <c r="L401" s="407"/>
      <c r="M401" s="407"/>
      <c r="N401" s="407"/>
      <c r="O401" s="407"/>
      <c r="P401" s="407"/>
      <c r="Q401" s="407"/>
      <c r="R401" s="407"/>
      <c r="S401" s="407"/>
      <c r="T401" s="407"/>
      <c r="U401" s="407"/>
      <c r="V401" s="407"/>
      <c r="W401" s="407"/>
      <c r="X401" s="407"/>
      <c r="Y401" s="407"/>
    </row>
    <row r="402" spans="1:25" x14ac:dyDescent="0.25">
      <c r="A402" s="373">
        <v>357</v>
      </c>
      <c r="B402" s="374"/>
      <c r="C402" s="375"/>
      <c r="D402" s="459"/>
      <c r="F402" s="372" t="str">
        <f t="shared" si="10"/>
        <v>--</v>
      </c>
      <c r="G402" s="407"/>
      <c r="H402" s="407"/>
      <c r="I402" s="407"/>
      <c r="J402" s="407"/>
      <c r="K402" s="407"/>
      <c r="L402" s="407"/>
      <c r="M402" s="407"/>
      <c r="N402" s="407"/>
      <c r="O402" s="407"/>
      <c r="P402" s="407"/>
      <c r="Q402" s="407"/>
      <c r="R402" s="407"/>
      <c r="S402" s="407"/>
      <c r="T402" s="407"/>
      <c r="U402" s="407"/>
      <c r="V402" s="407"/>
      <c r="W402" s="407"/>
      <c r="X402" s="407"/>
      <c r="Y402" s="407"/>
    </row>
    <row r="403" spans="1:25" x14ac:dyDescent="0.25">
      <c r="A403" s="373">
        <v>358</v>
      </c>
      <c r="B403" s="374"/>
      <c r="C403" s="375"/>
      <c r="D403" s="459"/>
      <c r="F403" s="372" t="str">
        <f t="shared" si="10"/>
        <v>--</v>
      </c>
      <c r="G403" s="407"/>
      <c r="H403" s="407"/>
      <c r="I403" s="407"/>
      <c r="J403" s="407"/>
      <c r="K403" s="407"/>
      <c r="L403" s="407"/>
      <c r="M403" s="407"/>
      <c r="N403" s="407"/>
      <c r="O403" s="407"/>
      <c r="P403" s="407"/>
      <c r="Q403" s="407"/>
      <c r="R403" s="407"/>
      <c r="S403" s="407"/>
      <c r="T403" s="407"/>
      <c r="U403" s="407"/>
      <c r="V403" s="407"/>
      <c r="W403" s="407"/>
      <c r="X403" s="407"/>
      <c r="Y403" s="407"/>
    </row>
    <row r="404" spans="1:25" x14ac:dyDescent="0.25">
      <c r="A404" s="373">
        <v>359</v>
      </c>
      <c r="B404" s="374"/>
      <c r="C404" s="375"/>
      <c r="D404" s="459"/>
      <c r="F404" s="372" t="str">
        <f t="shared" si="10"/>
        <v>--</v>
      </c>
      <c r="G404" s="407"/>
      <c r="H404" s="407"/>
      <c r="I404" s="407"/>
      <c r="J404" s="407"/>
      <c r="K404" s="407"/>
      <c r="L404" s="407"/>
      <c r="M404" s="407"/>
      <c r="N404" s="407"/>
      <c r="O404" s="407"/>
      <c r="P404" s="407"/>
      <c r="Q404" s="407"/>
      <c r="R404" s="407"/>
      <c r="S404" s="407"/>
      <c r="T404" s="407"/>
      <c r="U404" s="407"/>
      <c r="V404" s="407"/>
      <c r="W404" s="407"/>
      <c r="X404" s="407"/>
      <c r="Y404" s="407"/>
    </row>
    <row r="405" spans="1:25" x14ac:dyDescent="0.25">
      <c r="A405" s="373">
        <v>360</v>
      </c>
      <c r="B405" s="374"/>
      <c r="C405" s="375"/>
      <c r="D405" s="459"/>
      <c r="F405" s="372" t="str">
        <f t="shared" si="10"/>
        <v>--</v>
      </c>
      <c r="G405" s="407"/>
      <c r="H405" s="407"/>
      <c r="I405" s="407"/>
      <c r="J405" s="407"/>
      <c r="K405" s="407"/>
      <c r="L405" s="407"/>
      <c r="M405" s="407"/>
      <c r="N405" s="407"/>
      <c r="O405" s="407"/>
      <c r="P405" s="407"/>
      <c r="Q405" s="407"/>
      <c r="R405" s="407"/>
      <c r="S405" s="407"/>
      <c r="T405" s="407"/>
      <c r="U405" s="407"/>
      <c r="V405" s="407"/>
      <c r="W405" s="407"/>
      <c r="X405" s="407"/>
      <c r="Y405" s="407"/>
    </row>
    <row r="406" spans="1:25" x14ac:dyDescent="0.25">
      <c r="A406" s="373">
        <v>361</v>
      </c>
      <c r="B406" s="374"/>
      <c r="C406" s="375"/>
      <c r="D406" s="459"/>
      <c r="F406" s="372" t="str">
        <f t="shared" si="10"/>
        <v>--</v>
      </c>
      <c r="G406" s="407"/>
      <c r="H406" s="407"/>
      <c r="I406" s="407"/>
      <c r="J406" s="407"/>
      <c r="K406" s="407"/>
      <c r="L406" s="407"/>
      <c r="M406" s="407"/>
      <c r="N406" s="407"/>
      <c r="O406" s="407"/>
      <c r="P406" s="407"/>
      <c r="Q406" s="407"/>
      <c r="R406" s="407"/>
      <c r="S406" s="407"/>
      <c r="T406" s="407"/>
      <c r="U406" s="407"/>
      <c r="V406" s="407"/>
      <c r="W406" s="407"/>
      <c r="X406" s="407"/>
      <c r="Y406" s="407"/>
    </row>
    <row r="407" spans="1:25" x14ac:dyDescent="0.25">
      <c r="A407" s="373">
        <v>362</v>
      </c>
      <c r="B407" s="374"/>
      <c r="C407" s="375"/>
      <c r="D407" s="459"/>
      <c r="F407" s="372" t="str">
        <f t="shared" si="10"/>
        <v>--</v>
      </c>
      <c r="G407" s="407"/>
      <c r="H407" s="407"/>
      <c r="I407" s="407"/>
      <c r="J407" s="407"/>
      <c r="K407" s="407"/>
      <c r="L407" s="407"/>
      <c r="M407" s="407"/>
      <c r="N407" s="407"/>
      <c r="O407" s="407"/>
      <c r="P407" s="407"/>
      <c r="Q407" s="407"/>
      <c r="R407" s="407"/>
      <c r="S407" s="407"/>
      <c r="T407" s="407"/>
      <c r="U407" s="407"/>
      <c r="V407" s="407"/>
      <c r="W407" s="407"/>
      <c r="X407" s="407"/>
      <c r="Y407" s="407"/>
    </row>
    <row r="408" spans="1:25" x14ac:dyDescent="0.25">
      <c r="A408" s="373">
        <v>363</v>
      </c>
      <c r="B408" s="374"/>
      <c r="C408" s="375"/>
      <c r="D408" s="459"/>
      <c r="F408" s="372" t="str">
        <f t="shared" si="10"/>
        <v>--</v>
      </c>
      <c r="G408" s="407"/>
      <c r="H408" s="407"/>
      <c r="I408" s="407"/>
      <c r="J408" s="407"/>
      <c r="K408" s="407"/>
      <c r="L408" s="407"/>
      <c r="M408" s="407"/>
      <c r="N408" s="407"/>
      <c r="O408" s="407"/>
      <c r="P408" s="407"/>
      <c r="Q408" s="407"/>
      <c r="R408" s="407"/>
      <c r="S408" s="407"/>
      <c r="T408" s="407"/>
      <c r="U408" s="407"/>
      <c r="V408" s="407"/>
      <c r="W408" s="407"/>
      <c r="X408" s="407"/>
      <c r="Y408" s="407"/>
    </row>
    <row r="409" spans="1:25" x14ac:dyDescent="0.25">
      <c r="A409" s="373">
        <v>364</v>
      </c>
      <c r="B409" s="374"/>
      <c r="C409" s="375"/>
      <c r="D409" s="459"/>
      <c r="F409" s="372" t="str">
        <f t="shared" si="10"/>
        <v>--</v>
      </c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  <c r="U409" s="407"/>
      <c r="V409" s="407"/>
      <c r="W409" s="407"/>
      <c r="X409" s="407"/>
      <c r="Y409" s="407"/>
    </row>
    <row r="410" spans="1:25" x14ac:dyDescent="0.25">
      <c r="A410" s="373">
        <v>365</v>
      </c>
      <c r="B410" s="374"/>
      <c r="C410" s="375"/>
      <c r="D410" s="459"/>
      <c r="F410" s="372" t="str">
        <f t="shared" si="10"/>
        <v>--</v>
      </c>
      <c r="G410" s="407"/>
      <c r="H410" s="407"/>
      <c r="I410" s="407"/>
      <c r="J410" s="407"/>
      <c r="K410" s="407"/>
      <c r="L410" s="407"/>
      <c r="M410" s="407"/>
      <c r="N410" s="407"/>
      <c r="O410" s="407"/>
      <c r="P410" s="407"/>
      <c r="Q410" s="407"/>
      <c r="R410" s="407"/>
      <c r="S410" s="407"/>
      <c r="T410" s="407"/>
      <c r="U410" s="407"/>
      <c r="V410" s="407"/>
      <c r="W410" s="407"/>
      <c r="X410" s="407"/>
      <c r="Y410" s="407"/>
    </row>
    <row r="411" spans="1:25" x14ac:dyDescent="0.25">
      <c r="A411" s="373">
        <v>366</v>
      </c>
      <c r="B411" s="374"/>
      <c r="C411" s="375"/>
      <c r="D411" s="459"/>
      <c r="F411" s="372" t="str">
        <f t="shared" si="10"/>
        <v>--</v>
      </c>
      <c r="G411" s="407"/>
      <c r="H411" s="407"/>
      <c r="I411" s="407"/>
      <c r="J411" s="407"/>
      <c r="K411" s="407"/>
      <c r="L411" s="407"/>
      <c r="M411" s="407"/>
      <c r="N411" s="407"/>
      <c r="O411" s="407"/>
      <c r="P411" s="407"/>
      <c r="Q411" s="407"/>
      <c r="R411" s="407"/>
      <c r="S411" s="407"/>
      <c r="T411" s="407"/>
      <c r="U411" s="407"/>
      <c r="V411" s="407"/>
      <c r="W411" s="407"/>
      <c r="X411" s="407"/>
      <c r="Y411" s="407"/>
    </row>
    <row r="412" spans="1:25" x14ac:dyDescent="0.25">
      <c r="A412" s="373">
        <v>367</v>
      </c>
      <c r="B412" s="374"/>
      <c r="C412" s="375"/>
      <c r="D412" s="459"/>
      <c r="F412" s="372" t="str">
        <f t="shared" si="10"/>
        <v>--</v>
      </c>
      <c r="G412" s="407"/>
      <c r="H412" s="407"/>
      <c r="I412" s="407"/>
      <c r="J412" s="407"/>
      <c r="K412" s="407"/>
      <c r="L412" s="407"/>
      <c r="M412" s="407"/>
      <c r="N412" s="407"/>
      <c r="O412" s="407"/>
      <c r="P412" s="407"/>
      <c r="Q412" s="407"/>
      <c r="R412" s="407"/>
      <c r="S412" s="407"/>
      <c r="T412" s="407"/>
      <c r="U412" s="407"/>
      <c r="V412" s="407"/>
      <c r="W412" s="407"/>
      <c r="X412" s="407"/>
      <c r="Y412" s="407"/>
    </row>
    <row r="413" spans="1:25" x14ac:dyDescent="0.25">
      <c r="A413" s="373">
        <v>368</v>
      </c>
      <c r="B413" s="374"/>
      <c r="C413" s="375"/>
      <c r="D413" s="459"/>
      <c r="F413" s="372" t="str">
        <f t="shared" si="10"/>
        <v>--</v>
      </c>
      <c r="G413" s="407"/>
      <c r="H413" s="407"/>
      <c r="I413" s="407"/>
      <c r="J413" s="407"/>
      <c r="K413" s="407"/>
      <c r="L413" s="407"/>
      <c r="M413" s="407"/>
      <c r="N413" s="407"/>
      <c r="O413" s="407"/>
      <c r="P413" s="407"/>
      <c r="Q413" s="407"/>
      <c r="R413" s="407"/>
      <c r="S413" s="407"/>
      <c r="T413" s="407"/>
      <c r="U413" s="407"/>
      <c r="V413" s="407"/>
      <c r="W413" s="407"/>
      <c r="X413" s="407"/>
      <c r="Y413" s="407"/>
    </row>
    <row r="414" spans="1:25" x14ac:dyDescent="0.25">
      <c r="A414" s="373">
        <v>369</v>
      </c>
      <c r="B414" s="374"/>
      <c r="C414" s="375"/>
      <c r="D414" s="459"/>
      <c r="F414" s="372" t="str">
        <f t="shared" si="10"/>
        <v>--</v>
      </c>
      <c r="G414" s="407"/>
      <c r="H414" s="407"/>
      <c r="I414" s="407"/>
      <c r="J414" s="407"/>
      <c r="K414" s="407"/>
      <c r="L414" s="407"/>
      <c r="M414" s="407"/>
      <c r="N414" s="407"/>
      <c r="O414" s="407"/>
      <c r="P414" s="407"/>
      <c r="Q414" s="407"/>
      <c r="R414" s="407"/>
      <c r="S414" s="407"/>
      <c r="T414" s="407"/>
      <c r="U414" s="407"/>
      <c r="V414" s="407"/>
      <c r="W414" s="407"/>
      <c r="X414" s="407"/>
      <c r="Y414" s="407"/>
    </row>
    <row r="415" spans="1:25" x14ac:dyDescent="0.25">
      <c r="A415" s="373">
        <v>370</v>
      </c>
      <c r="B415" s="374"/>
      <c r="C415" s="375"/>
      <c r="D415" s="459"/>
      <c r="F415" s="372" t="str">
        <f t="shared" si="10"/>
        <v>--</v>
      </c>
      <c r="G415" s="407"/>
      <c r="H415" s="407"/>
      <c r="I415" s="407"/>
      <c r="J415" s="407"/>
      <c r="K415" s="407"/>
      <c r="L415" s="407"/>
      <c r="M415" s="407"/>
      <c r="N415" s="407"/>
      <c r="O415" s="407"/>
      <c r="P415" s="407"/>
      <c r="Q415" s="407"/>
      <c r="R415" s="407"/>
      <c r="S415" s="407"/>
      <c r="T415" s="407"/>
      <c r="U415" s="407"/>
      <c r="V415" s="407"/>
      <c r="W415" s="407"/>
      <c r="X415" s="407"/>
      <c r="Y415" s="407"/>
    </row>
    <row r="416" spans="1:25" x14ac:dyDescent="0.25">
      <c r="A416" s="373">
        <v>371</v>
      </c>
      <c r="B416" s="374"/>
      <c r="C416" s="375"/>
      <c r="D416" s="459"/>
      <c r="F416" s="372" t="str">
        <f t="shared" si="10"/>
        <v>--</v>
      </c>
      <c r="G416" s="407"/>
      <c r="H416" s="407"/>
      <c r="I416" s="407"/>
      <c r="J416" s="407"/>
      <c r="K416" s="407"/>
      <c r="L416" s="407"/>
      <c r="M416" s="407"/>
      <c r="N416" s="407"/>
      <c r="O416" s="407"/>
      <c r="P416" s="407"/>
      <c r="Q416" s="407"/>
      <c r="R416" s="407"/>
      <c r="S416" s="407"/>
      <c r="T416" s="407"/>
      <c r="U416" s="407"/>
      <c r="V416" s="407"/>
      <c r="W416" s="407"/>
      <c r="X416" s="407"/>
      <c r="Y416" s="407"/>
    </row>
    <row r="417" spans="1:25" x14ac:dyDescent="0.25">
      <c r="A417" s="373">
        <v>372</v>
      </c>
      <c r="B417" s="374"/>
      <c r="C417" s="375"/>
      <c r="D417" s="459"/>
      <c r="F417" s="372" t="str">
        <f t="shared" si="10"/>
        <v>--</v>
      </c>
      <c r="G417" s="407"/>
      <c r="H417" s="407"/>
      <c r="I417" s="407"/>
      <c r="J417" s="407"/>
      <c r="K417" s="407"/>
      <c r="L417" s="407"/>
      <c r="M417" s="407"/>
      <c r="N417" s="407"/>
      <c r="O417" s="407"/>
      <c r="P417" s="407"/>
      <c r="Q417" s="407"/>
      <c r="R417" s="407"/>
      <c r="S417" s="407"/>
      <c r="T417" s="407"/>
      <c r="U417" s="407"/>
      <c r="V417" s="407"/>
      <c r="W417" s="407"/>
      <c r="X417" s="407"/>
      <c r="Y417" s="407"/>
    </row>
    <row r="418" spans="1:25" x14ac:dyDescent="0.25">
      <c r="A418" s="373">
        <v>373</v>
      </c>
      <c r="B418" s="374"/>
      <c r="C418" s="375"/>
      <c r="D418" s="459"/>
      <c r="F418" s="372" t="str">
        <f t="shared" si="10"/>
        <v>--</v>
      </c>
      <c r="G418" s="407"/>
      <c r="H418" s="407"/>
      <c r="I418" s="407"/>
      <c r="J418" s="407"/>
      <c r="K418" s="407"/>
      <c r="L418" s="407"/>
      <c r="M418" s="407"/>
      <c r="N418" s="407"/>
      <c r="O418" s="407"/>
      <c r="P418" s="407"/>
      <c r="Q418" s="407"/>
      <c r="R418" s="407"/>
      <c r="S418" s="407"/>
      <c r="T418" s="407"/>
      <c r="U418" s="407"/>
      <c r="V418" s="407"/>
      <c r="W418" s="407"/>
      <c r="X418" s="407"/>
      <c r="Y418" s="407"/>
    </row>
    <row r="419" spans="1:25" x14ac:dyDescent="0.25">
      <c r="A419" s="373">
        <v>374</v>
      </c>
      <c r="B419" s="374"/>
      <c r="C419" s="375"/>
      <c r="D419" s="459"/>
      <c r="F419" s="372" t="str">
        <f t="shared" si="10"/>
        <v>--</v>
      </c>
      <c r="G419" s="407"/>
      <c r="H419" s="407"/>
      <c r="I419" s="407"/>
      <c r="J419" s="407"/>
      <c r="K419" s="407"/>
      <c r="L419" s="407"/>
      <c r="M419" s="407"/>
      <c r="N419" s="407"/>
      <c r="O419" s="407"/>
      <c r="P419" s="407"/>
      <c r="Q419" s="407"/>
      <c r="R419" s="407"/>
      <c r="S419" s="407"/>
      <c r="T419" s="407"/>
      <c r="U419" s="407"/>
      <c r="V419" s="407"/>
      <c r="W419" s="407"/>
      <c r="X419" s="407"/>
      <c r="Y419" s="407"/>
    </row>
    <row r="420" spans="1:25" x14ac:dyDescent="0.25">
      <c r="A420" s="373">
        <v>375</v>
      </c>
      <c r="B420" s="374"/>
      <c r="C420" s="375"/>
      <c r="D420" s="459"/>
      <c r="F420" s="372" t="str">
        <f t="shared" si="10"/>
        <v>--</v>
      </c>
      <c r="G420" s="407"/>
      <c r="H420" s="407"/>
      <c r="I420" s="407"/>
      <c r="J420" s="407"/>
      <c r="K420" s="407"/>
      <c r="L420" s="407"/>
      <c r="M420" s="407"/>
      <c r="N420" s="407"/>
      <c r="O420" s="407"/>
      <c r="P420" s="407"/>
      <c r="Q420" s="407"/>
      <c r="R420" s="407"/>
      <c r="S420" s="407"/>
      <c r="T420" s="407"/>
      <c r="U420" s="407"/>
      <c r="V420" s="407"/>
      <c r="W420" s="407"/>
      <c r="X420" s="407"/>
      <c r="Y420" s="407"/>
    </row>
    <row r="421" spans="1:25" x14ac:dyDescent="0.25">
      <c r="A421" s="373">
        <v>376</v>
      </c>
      <c r="B421" s="374"/>
      <c r="C421" s="375"/>
      <c r="D421" s="459"/>
      <c r="F421" s="372" t="str">
        <f t="shared" si="10"/>
        <v>--</v>
      </c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  <c r="U421" s="407"/>
      <c r="V421" s="407"/>
      <c r="W421" s="407"/>
      <c r="X421" s="407"/>
      <c r="Y421" s="407"/>
    </row>
    <row r="422" spans="1:25" x14ac:dyDescent="0.25">
      <c r="A422" s="373">
        <v>377</v>
      </c>
      <c r="B422" s="374"/>
      <c r="C422" s="375"/>
      <c r="D422" s="459"/>
      <c r="F422" s="372" t="str">
        <f t="shared" si="10"/>
        <v>--</v>
      </c>
      <c r="G422" s="407"/>
      <c r="H422" s="407"/>
      <c r="I422" s="407"/>
      <c r="J422" s="407"/>
      <c r="K422" s="407"/>
      <c r="L422" s="407"/>
      <c r="M422" s="407"/>
      <c r="N422" s="407"/>
      <c r="O422" s="407"/>
      <c r="P422" s="407"/>
      <c r="Q422" s="407"/>
      <c r="R422" s="407"/>
      <c r="S422" s="407"/>
      <c r="T422" s="407"/>
      <c r="U422" s="407"/>
      <c r="V422" s="407"/>
      <c r="W422" s="407"/>
      <c r="X422" s="407"/>
      <c r="Y422" s="407"/>
    </row>
    <row r="423" spans="1:25" x14ac:dyDescent="0.25">
      <c r="A423" s="373">
        <v>378</v>
      </c>
      <c r="B423" s="374"/>
      <c r="C423" s="375"/>
      <c r="D423" s="459"/>
      <c r="F423" s="372" t="str">
        <f t="shared" si="10"/>
        <v>--</v>
      </c>
      <c r="G423" s="407"/>
      <c r="H423" s="407"/>
      <c r="I423" s="407"/>
      <c r="J423" s="407"/>
      <c r="K423" s="407"/>
      <c r="L423" s="407"/>
      <c r="M423" s="407"/>
      <c r="N423" s="407"/>
      <c r="O423" s="407"/>
      <c r="P423" s="407"/>
      <c r="Q423" s="407"/>
      <c r="R423" s="407"/>
      <c r="S423" s="407"/>
      <c r="T423" s="407"/>
      <c r="U423" s="407"/>
      <c r="V423" s="407"/>
      <c r="W423" s="407"/>
      <c r="X423" s="407"/>
      <c r="Y423" s="407"/>
    </row>
    <row r="424" spans="1:25" x14ac:dyDescent="0.25">
      <c r="A424" s="373">
        <v>379</v>
      </c>
      <c r="B424" s="374"/>
      <c r="C424" s="375"/>
      <c r="D424" s="459"/>
      <c r="F424" s="372" t="str">
        <f t="shared" si="10"/>
        <v>--</v>
      </c>
      <c r="G424" s="407"/>
      <c r="H424" s="407"/>
      <c r="I424" s="407"/>
      <c r="J424" s="407"/>
      <c r="K424" s="407"/>
      <c r="L424" s="407"/>
      <c r="M424" s="407"/>
      <c r="N424" s="407"/>
      <c r="O424" s="407"/>
      <c r="P424" s="407"/>
      <c r="Q424" s="407"/>
      <c r="R424" s="407"/>
      <c r="S424" s="407"/>
      <c r="T424" s="407"/>
      <c r="U424" s="407"/>
      <c r="V424" s="407"/>
      <c r="W424" s="407"/>
      <c r="X424" s="407"/>
      <c r="Y424" s="407"/>
    </row>
    <row r="425" spans="1:25" x14ac:dyDescent="0.25">
      <c r="A425" s="373">
        <v>380</v>
      </c>
      <c r="B425" s="374"/>
      <c r="C425" s="375"/>
      <c r="D425" s="459"/>
      <c r="F425" s="372" t="str">
        <f t="shared" si="10"/>
        <v>--</v>
      </c>
      <c r="G425" s="407"/>
      <c r="H425" s="407"/>
      <c r="I425" s="407"/>
      <c r="J425" s="407"/>
      <c r="K425" s="407"/>
      <c r="L425" s="407"/>
      <c r="M425" s="407"/>
      <c r="N425" s="407"/>
      <c r="O425" s="407"/>
      <c r="P425" s="407"/>
      <c r="Q425" s="407"/>
      <c r="R425" s="407"/>
      <c r="S425" s="407"/>
      <c r="T425" s="407"/>
      <c r="U425" s="407"/>
      <c r="V425" s="407"/>
      <c r="W425" s="407"/>
      <c r="X425" s="407"/>
      <c r="Y425" s="407"/>
    </row>
    <row r="426" spans="1:25" x14ac:dyDescent="0.25">
      <c r="A426" s="373">
        <v>381</v>
      </c>
      <c r="B426" s="374"/>
      <c r="C426" s="375"/>
      <c r="D426" s="459"/>
      <c r="F426" s="372" t="str">
        <f t="shared" si="10"/>
        <v>--</v>
      </c>
      <c r="G426" s="407"/>
      <c r="H426" s="407"/>
      <c r="I426" s="407"/>
      <c r="J426" s="407"/>
      <c r="K426" s="407"/>
      <c r="L426" s="407"/>
      <c r="M426" s="407"/>
      <c r="N426" s="407"/>
      <c r="O426" s="407"/>
      <c r="P426" s="407"/>
      <c r="Q426" s="407"/>
      <c r="R426" s="407"/>
      <c r="S426" s="407"/>
      <c r="T426" s="407"/>
      <c r="U426" s="407"/>
      <c r="V426" s="407"/>
      <c r="W426" s="407"/>
      <c r="X426" s="407"/>
      <c r="Y426" s="407"/>
    </row>
    <row r="427" spans="1:25" x14ac:dyDescent="0.25">
      <c r="A427" s="373">
        <v>382</v>
      </c>
      <c r="B427" s="374"/>
      <c r="C427" s="375"/>
      <c r="D427" s="459"/>
      <c r="F427" s="372" t="str">
        <f t="shared" si="10"/>
        <v>--</v>
      </c>
      <c r="G427" s="407"/>
      <c r="H427" s="407"/>
      <c r="I427" s="407"/>
      <c r="J427" s="407"/>
      <c r="K427" s="407"/>
      <c r="L427" s="407"/>
      <c r="M427" s="407"/>
      <c r="N427" s="407"/>
      <c r="O427" s="407"/>
      <c r="P427" s="407"/>
      <c r="Q427" s="407"/>
      <c r="R427" s="407"/>
      <c r="S427" s="407"/>
      <c r="T427" s="407"/>
      <c r="U427" s="407"/>
      <c r="V427" s="407"/>
      <c r="W427" s="407"/>
      <c r="X427" s="407"/>
      <c r="Y427" s="407"/>
    </row>
    <row r="428" spans="1:25" x14ac:dyDescent="0.25">
      <c r="A428" s="373">
        <v>383</v>
      </c>
      <c r="B428" s="374"/>
      <c r="C428" s="375"/>
      <c r="D428" s="459"/>
      <c r="F428" s="372" t="str">
        <f t="shared" si="10"/>
        <v>--</v>
      </c>
      <c r="G428" s="407"/>
      <c r="H428" s="407"/>
      <c r="I428" s="407"/>
      <c r="J428" s="407"/>
      <c r="K428" s="407"/>
      <c r="L428" s="407"/>
      <c r="M428" s="407"/>
      <c r="N428" s="407"/>
      <c r="O428" s="407"/>
      <c r="P428" s="407"/>
      <c r="Q428" s="407"/>
      <c r="R428" s="407"/>
      <c r="S428" s="407"/>
      <c r="T428" s="407"/>
      <c r="U428" s="407"/>
      <c r="V428" s="407"/>
      <c r="W428" s="407"/>
      <c r="X428" s="407"/>
      <c r="Y428" s="407"/>
    </row>
    <row r="429" spans="1:25" x14ac:dyDescent="0.25">
      <c r="A429" s="373">
        <v>384</v>
      </c>
      <c r="B429" s="374"/>
      <c r="C429" s="375"/>
      <c r="D429" s="459"/>
      <c r="F429" s="372" t="str">
        <f t="shared" si="10"/>
        <v>--</v>
      </c>
      <c r="G429" s="407"/>
      <c r="H429" s="407"/>
      <c r="I429" s="407"/>
      <c r="J429" s="407"/>
      <c r="K429" s="407"/>
      <c r="L429" s="407"/>
      <c r="M429" s="407"/>
      <c r="N429" s="407"/>
      <c r="O429" s="407"/>
      <c r="P429" s="407"/>
      <c r="Q429" s="407"/>
      <c r="R429" s="407"/>
      <c r="S429" s="407"/>
      <c r="T429" s="407"/>
      <c r="U429" s="407"/>
      <c r="V429" s="407"/>
      <c r="W429" s="407"/>
      <c r="X429" s="407"/>
      <c r="Y429" s="407"/>
    </row>
    <row r="430" spans="1:25" x14ac:dyDescent="0.25">
      <c r="A430" s="373">
        <v>385</v>
      </c>
      <c r="B430" s="374"/>
      <c r="C430" s="375"/>
      <c r="D430" s="459"/>
      <c r="F430" s="372" t="str">
        <f t="shared" si="10"/>
        <v>--</v>
      </c>
      <c r="G430" s="407"/>
      <c r="H430" s="407"/>
      <c r="I430" s="407"/>
      <c r="J430" s="407"/>
      <c r="K430" s="407"/>
      <c r="L430" s="407"/>
      <c r="M430" s="407"/>
      <c r="N430" s="407"/>
      <c r="O430" s="407"/>
      <c r="P430" s="407"/>
      <c r="Q430" s="407"/>
      <c r="R430" s="407"/>
      <c r="S430" s="407"/>
      <c r="T430" s="407"/>
      <c r="U430" s="407"/>
      <c r="V430" s="407"/>
      <c r="W430" s="407"/>
      <c r="X430" s="407"/>
      <c r="Y430" s="407"/>
    </row>
    <row r="431" spans="1:25" x14ac:dyDescent="0.25">
      <c r="A431" s="373">
        <v>386</v>
      </c>
      <c r="B431" s="374"/>
      <c r="C431" s="375"/>
      <c r="D431" s="459"/>
      <c r="F431" s="372" t="str">
        <f t="shared" ref="F431:F494" si="11">IF(AND(B431="",C431="",D431=""),$AG$3,IF(AND(C431="",D431=""),$AG$4,IF(AND(B431="",D431=""),$AG$5,IF(AND(B431="",C431=""),$AG$6,IF(D431="",$AG$7,IF(C431="",$AG$8,IF(B431="",$AG$9,$AG$10)))))))</f>
        <v>--</v>
      </c>
      <c r="G431" s="407"/>
      <c r="H431" s="407"/>
      <c r="I431" s="407"/>
      <c r="J431" s="407"/>
      <c r="K431" s="407"/>
      <c r="L431" s="407"/>
      <c r="M431" s="407"/>
      <c r="N431" s="407"/>
      <c r="O431" s="407"/>
      <c r="P431" s="407"/>
      <c r="Q431" s="407"/>
      <c r="R431" s="407"/>
      <c r="S431" s="407"/>
      <c r="T431" s="407"/>
      <c r="U431" s="407"/>
      <c r="V431" s="407"/>
      <c r="W431" s="407"/>
      <c r="X431" s="407"/>
      <c r="Y431" s="407"/>
    </row>
    <row r="432" spans="1:25" x14ac:dyDescent="0.25">
      <c r="A432" s="373">
        <v>387</v>
      </c>
      <c r="B432" s="374"/>
      <c r="C432" s="375"/>
      <c r="D432" s="459"/>
      <c r="F432" s="372" t="str">
        <f t="shared" si="11"/>
        <v>--</v>
      </c>
      <c r="G432" s="407"/>
      <c r="H432" s="407"/>
      <c r="I432" s="407"/>
      <c r="J432" s="407"/>
      <c r="K432" s="407"/>
      <c r="L432" s="407"/>
      <c r="M432" s="407"/>
      <c r="N432" s="407"/>
      <c r="O432" s="407"/>
      <c r="P432" s="407"/>
      <c r="Q432" s="407"/>
      <c r="R432" s="407"/>
      <c r="S432" s="407"/>
      <c r="T432" s="407"/>
      <c r="U432" s="407"/>
      <c r="V432" s="407"/>
      <c r="W432" s="407"/>
      <c r="X432" s="407"/>
      <c r="Y432" s="407"/>
    </row>
    <row r="433" spans="1:25" x14ac:dyDescent="0.25">
      <c r="A433" s="373">
        <v>388</v>
      </c>
      <c r="B433" s="374"/>
      <c r="C433" s="375"/>
      <c r="D433" s="459"/>
      <c r="F433" s="372" t="str">
        <f t="shared" si="11"/>
        <v>--</v>
      </c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  <c r="U433" s="407"/>
      <c r="V433" s="407"/>
      <c r="W433" s="407"/>
      <c r="X433" s="407"/>
      <c r="Y433" s="407"/>
    </row>
    <row r="434" spans="1:25" x14ac:dyDescent="0.25">
      <c r="A434" s="373">
        <v>389</v>
      </c>
      <c r="B434" s="374"/>
      <c r="C434" s="375"/>
      <c r="D434" s="459"/>
      <c r="F434" s="372" t="str">
        <f t="shared" si="11"/>
        <v>--</v>
      </c>
      <c r="G434" s="407"/>
      <c r="H434" s="407"/>
      <c r="I434" s="407"/>
      <c r="J434" s="407"/>
      <c r="K434" s="407"/>
      <c r="L434" s="407"/>
      <c r="M434" s="407"/>
      <c r="N434" s="407"/>
      <c r="O434" s="407"/>
      <c r="P434" s="407"/>
      <c r="Q434" s="407"/>
      <c r="R434" s="407"/>
      <c r="S434" s="407"/>
      <c r="T434" s="407"/>
      <c r="U434" s="407"/>
      <c r="V434" s="407"/>
      <c r="W434" s="407"/>
      <c r="X434" s="407"/>
      <c r="Y434" s="407"/>
    </row>
    <row r="435" spans="1:25" x14ac:dyDescent="0.25">
      <c r="A435" s="373">
        <v>390</v>
      </c>
      <c r="B435" s="374"/>
      <c r="C435" s="375"/>
      <c r="D435" s="459"/>
      <c r="F435" s="372" t="str">
        <f t="shared" si="11"/>
        <v>--</v>
      </c>
      <c r="G435" s="407"/>
      <c r="H435" s="407"/>
      <c r="I435" s="407"/>
      <c r="J435" s="407"/>
      <c r="K435" s="407"/>
      <c r="L435" s="407"/>
      <c r="M435" s="407"/>
      <c r="N435" s="407"/>
      <c r="O435" s="407"/>
      <c r="P435" s="407"/>
      <c r="Q435" s="407"/>
      <c r="R435" s="407"/>
      <c r="S435" s="407"/>
      <c r="T435" s="407"/>
      <c r="U435" s="407"/>
      <c r="V435" s="407"/>
      <c r="W435" s="407"/>
      <c r="X435" s="407"/>
      <c r="Y435" s="407"/>
    </row>
    <row r="436" spans="1:25" x14ac:dyDescent="0.25">
      <c r="A436" s="373">
        <v>391</v>
      </c>
      <c r="B436" s="374"/>
      <c r="C436" s="375"/>
      <c r="D436" s="459"/>
      <c r="F436" s="372" t="str">
        <f t="shared" si="11"/>
        <v>--</v>
      </c>
      <c r="G436" s="407"/>
      <c r="H436" s="407"/>
      <c r="I436" s="407"/>
      <c r="J436" s="407"/>
      <c r="K436" s="407"/>
      <c r="L436" s="407"/>
      <c r="M436" s="407"/>
      <c r="N436" s="407"/>
      <c r="O436" s="407"/>
      <c r="P436" s="407"/>
      <c r="Q436" s="407"/>
      <c r="R436" s="407"/>
      <c r="S436" s="407"/>
      <c r="T436" s="407"/>
      <c r="U436" s="407"/>
      <c r="V436" s="407"/>
      <c r="W436" s="407"/>
      <c r="X436" s="407"/>
      <c r="Y436" s="407"/>
    </row>
    <row r="437" spans="1:25" x14ac:dyDescent="0.25">
      <c r="A437" s="373">
        <v>392</v>
      </c>
      <c r="B437" s="374"/>
      <c r="C437" s="375"/>
      <c r="D437" s="459"/>
      <c r="F437" s="372" t="str">
        <f t="shared" si="11"/>
        <v>--</v>
      </c>
      <c r="G437" s="407"/>
      <c r="H437" s="407"/>
      <c r="I437" s="407"/>
      <c r="J437" s="407"/>
      <c r="K437" s="407"/>
      <c r="L437" s="407"/>
      <c r="M437" s="407"/>
      <c r="N437" s="407"/>
      <c r="O437" s="407"/>
      <c r="P437" s="407"/>
      <c r="Q437" s="407"/>
      <c r="R437" s="407"/>
      <c r="S437" s="407"/>
      <c r="T437" s="407"/>
      <c r="U437" s="407"/>
      <c r="V437" s="407"/>
      <c r="W437" s="407"/>
      <c r="X437" s="407"/>
      <c r="Y437" s="407"/>
    </row>
    <row r="438" spans="1:25" x14ac:dyDescent="0.25">
      <c r="A438" s="373">
        <v>393</v>
      </c>
      <c r="B438" s="374"/>
      <c r="C438" s="375"/>
      <c r="D438" s="459"/>
      <c r="F438" s="372" t="str">
        <f t="shared" si="11"/>
        <v>--</v>
      </c>
      <c r="G438" s="407"/>
      <c r="H438" s="407"/>
      <c r="I438" s="407"/>
      <c r="J438" s="407"/>
      <c r="K438" s="407"/>
      <c r="L438" s="407"/>
      <c r="M438" s="407"/>
      <c r="N438" s="407"/>
      <c r="O438" s="407"/>
      <c r="P438" s="407"/>
      <c r="Q438" s="407"/>
      <c r="R438" s="407"/>
      <c r="S438" s="407"/>
      <c r="T438" s="407"/>
      <c r="U438" s="407"/>
      <c r="V438" s="407"/>
      <c r="W438" s="407"/>
      <c r="X438" s="407"/>
      <c r="Y438" s="407"/>
    </row>
    <row r="439" spans="1:25" x14ac:dyDescent="0.25">
      <c r="A439" s="373">
        <v>394</v>
      </c>
      <c r="B439" s="374"/>
      <c r="C439" s="375"/>
      <c r="D439" s="459"/>
      <c r="F439" s="372" t="str">
        <f t="shared" si="11"/>
        <v>--</v>
      </c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  <c r="U439" s="407"/>
      <c r="V439" s="407"/>
      <c r="W439" s="407"/>
      <c r="X439" s="407"/>
      <c r="Y439" s="407"/>
    </row>
    <row r="440" spans="1:25" x14ac:dyDescent="0.25">
      <c r="A440" s="373">
        <v>395</v>
      </c>
      <c r="B440" s="374"/>
      <c r="C440" s="375"/>
      <c r="D440" s="459"/>
      <c r="F440" s="372" t="str">
        <f t="shared" si="11"/>
        <v>--</v>
      </c>
      <c r="G440" s="407"/>
      <c r="H440" s="407"/>
      <c r="I440" s="407"/>
      <c r="J440" s="407"/>
      <c r="K440" s="407"/>
      <c r="L440" s="407"/>
      <c r="M440" s="407"/>
      <c r="N440" s="407"/>
      <c r="O440" s="407"/>
      <c r="P440" s="407"/>
      <c r="Q440" s="407"/>
      <c r="R440" s="407"/>
      <c r="S440" s="407"/>
      <c r="T440" s="407"/>
      <c r="U440" s="407"/>
      <c r="V440" s="407"/>
      <c r="W440" s="407"/>
      <c r="X440" s="407"/>
      <c r="Y440" s="407"/>
    </row>
    <row r="441" spans="1:25" x14ac:dyDescent="0.25">
      <c r="A441" s="373">
        <v>396</v>
      </c>
      <c r="B441" s="374"/>
      <c r="C441" s="375"/>
      <c r="D441" s="459"/>
      <c r="F441" s="372" t="str">
        <f t="shared" si="11"/>
        <v>--</v>
      </c>
      <c r="G441" s="407"/>
      <c r="H441" s="407"/>
      <c r="I441" s="407"/>
      <c r="J441" s="407"/>
      <c r="K441" s="407"/>
      <c r="L441" s="407"/>
      <c r="M441" s="407"/>
      <c r="N441" s="407"/>
      <c r="O441" s="407"/>
      <c r="P441" s="407"/>
      <c r="Q441" s="407"/>
      <c r="R441" s="407"/>
      <c r="S441" s="407"/>
      <c r="T441" s="407"/>
      <c r="U441" s="407"/>
      <c r="V441" s="407"/>
      <c r="W441" s="407"/>
      <c r="X441" s="407"/>
      <c r="Y441" s="407"/>
    </row>
    <row r="442" spans="1:25" x14ac:dyDescent="0.25">
      <c r="A442" s="373">
        <v>397</v>
      </c>
      <c r="B442" s="374"/>
      <c r="C442" s="375"/>
      <c r="D442" s="459"/>
      <c r="F442" s="372" t="str">
        <f t="shared" si="11"/>
        <v>--</v>
      </c>
      <c r="G442" s="407"/>
      <c r="H442" s="407"/>
      <c r="I442" s="407"/>
      <c r="J442" s="407"/>
      <c r="K442" s="407"/>
      <c r="L442" s="407"/>
      <c r="M442" s="407"/>
      <c r="N442" s="407"/>
      <c r="O442" s="407"/>
      <c r="P442" s="407"/>
      <c r="Q442" s="407"/>
      <c r="R442" s="407"/>
      <c r="S442" s="407"/>
      <c r="T442" s="407"/>
      <c r="U442" s="407"/>
      <c r="V442" s="407"/>
      <c r="W442" s="407"/>
      <c r="X442" s="407"/>
      <c r="Y442" s="407"/>
    </row>
    <row r="443" spans="1:25" x14ac:dyDescent="0.25">
      <c r="A443" s="373">
        <v>398</v>
      </c>
      <c r="B443" s="374"/>
      <c r="C443" s="375"/>
      <c r="D443" s="459"/>
      <c r="F443" s="372" t="str">
        <f t="shared" si="11"/>
        <v>--</v>
      </c>
      <c r="G443" s="407"/>
      <c r="H443" s="407"/>
      <c r="I443" s="407"/>
      <c r="J443" s="407"/>
      <c r="K443" s="407"/>
      <c r="L443" s="407"/>
      <c r="M443" s="407"/>
      <c r="N443" s="407"/>
      <c r="O443" s="407"/>
      <c r="P443" s="407"/>
      <c r="Q443" s="407"/>
      <c r="R443" s="407"/>
      <c r="S443" s="407"/>
      <c r="T443" s="407"/>
      <c r="U443" s="407"/>
      <c r="V443" s="407"/>
      <c r="W443" s="407"/>
      <c r="X443" s="407"/>
      <c r="Y443" s="407"/>
    </row>
    <row r="444" spans="1:25" x14ac:dyDescent="0.25">
      <c r="A444" s="373">
        <v>399</v>
      </c>
      <c r="B444" s="374"/>
      <c r="C444" s="375"/>
      <c r="D444" s="459"/>
      <c r="F444" s="372" t="str">
        <f t="shared" si="11"/>
        <v>--</v>
      </c>
      <c r="G444" s="407"/>
      <c r="H444" s="407"/>
      <c r="I444" s="407"/>
      <c r="J444" s="407"/>
      <c r="K444" s="407"/>
      <c r="L444" s="407"/>
      <c r="M444" s="407"/>
      <c r="N444" s="407"/>
      <c r="O444" s="407"/>
      <c r="P444" s="407"/>
      <c r="Q444" s="407"/>
      <c r="R444" s="407"/>
      <c r="S444" s="407"/>
      <c r="T444" s="407"/>
      <c r="U444" s="407"/>
      <c r="V444" s="407"/>
      <c r="W444" s="407"/>
      <c r="X444" s="407"/>
      <c r="Y444" s="407"/>
    </row>
    <row r="445" spans="1:25" x14ac:dyDescent="0.25">
      <c r="A445" s="373">
        <v>400</v>
      </c>
      <c r="B445" s="374"/>
      <c r="C445" s="375"/>
      <c r="D445" s="459"/>
      <c r="F445" s="372" t="str">
        <f t="shared" si="11"/>
        <v>--</v>
      </c>
      <c r="G445" s="407"/>
      <c r="H445" s="407"/>
      <c r="I445" s="407"/>
      <c r="J445" s="407"/>
      <c r="K445" s="407"/>
      <c r="L445" s="407"/>
      <c r="M445" s="407"/>
      <c r="N445" s="407"/>
      <c r="O445" s="407"/>
      <c r="P445" s="407"/>
      <c r="Q445" s="407"/>
      <c r="R445" s="407"/>
      <c r="S445" s="407"/>
      <c r="T445" s="407"/>
      <c r="U445" s="407"/>
      <c r="V445" s="407"/>
      <c r="W445" s="407"/>
      <c r="X445" s="407"/>
      <c r="Y445" s="407"/>
    </row>
    <row r="446" spans="1:25" x14ac:dyDescent="0.25">
      <c r="A446" s="373">
        <v>401</v>
      </c>
      <c r="B446" s="374"/>
      <c r="C446" s="375"/>
      <c r="D446" s="459"/>
      <c r="F446" s="372" t="str">
        <f t="shared" si="11"/>
        <v>--</v>
      </c>
      <c r="G446" s="407"/>
      <c r="H446" s="407"/>
      <c r="I446" s="407"/>
      <c r="J446" s="407"/>
      <c r="K446" s="407"/>
      <c r="L446" s="407"/>
      <c r="M446" s="407"/>
      <c r="N446" s="407"/>
      <c r="O446" s="407"/>
      <c r="P446" s="407"/>
      <c r="Q446" s="407"/>
      <c r="R446" s="407"/>
      <c r="S446" s="407"/>
      <c r="T446" s="407"/>
      <c r="U446" s="407"/>
      <c r="V446" s="407"/>
      <c r="W446" s="407"/>
      <c r="X446" s="407"/>
      <c r="Y446" s="407"/>
    </row>
    <row r="447" spans="1:25" x14ac:dyDescent="0.25">
      <c r="A447" s="373">
        <v>402</v>
      </c>
      <c r="B447" s="374"/>
      <c r="C447" s="375"/>
      <c r="D447" s="459"/>
      <c r="F447" s="372" t="str">
        <f t="shared" si="11"/>
        <v>--</v>
      </c>
      <c r="G447" s="407"/>
      <c r="H447" s="407"/>
      <c r="I447" s="407"/>
      <c r="J447" s="407"/>
      <c r="K447" s="407"/>
      <c r="L447" s="407"/>
      <c r="M447" s="407"/>
      <c r="N447" s="407"/>
      <c r="O447" s="407"/>
      <c r="P447" s="407"/>
      <c r="Q447" s="407"/>
      <c r="R447" s="407"/>
      <c r="S447" s="407"/>
      <c r="T447" s="407"/>
      <c r="U447" s="407"/>
      <c r="V447" s="407"/>
      <c r="W447" s="407"/>
      <c r="X447" s="407"/>
      <c r="Y447" s="407"/>
    </row>
    <row r="448" spans="1:25" x14ac:dyDescent="0.25">
      <c r="A448" s="373">
        <v>403</v>
      </c>
      <c r="B448" s="374"/>
      <c r="C448" s="375"/>
      <c r="D448" s="459"/>
      <c r="F448" s="372" t="str">
        <f t="shared" si="11"/>
        <v>--</v>
      </c>
      <c r="G448" s="407"/>
      <c r="H448" s="407"/>
      <c r="I448" s="407"/>
      <c r="J448" s="407"/>
      <c r="K448" s="407"/>
      <c r="L448" s="407"/>
      <c r="M448" s="407"/>
      <c r="N448" s="407"/>
      <c r="O448" s="407"/>
      <c r="P448" s="407"/>
      <c r="Q448" s="407"/>
      <c r="R448" s="407"/>
      <c r="S448" s="407"/>
      <c r="T448" s="407"/>
      <c r="U448" s="407"/>
      <c r="V448" s="407"/>
      <c r="W448" s="407"/>
      <c r="X448" s="407"/>
      <c r="Y448" s="407"/>
    </row>
    <row r="449" spans="1:25" x14ac:dyDescent="0.25">
      <c r="A449" s="373">
        <v>404</v>
      </c>
      <c r="B449" s="374"/>
      <c r="C449" s="375"/>
      <c r="D449" s="459"/>
      <c r="F449" s="372" t="str">
        <f t="shared" si="11"/>
        <v>--</v>
      </c>
      <c r="G449" s="407"/>
      <c r="H449" s="407"/>
      <c r="I449" s="407"/>
      <c r="J449" s="407"/>
      <c r="K449" s="407"/>
      <c r="L449" s="407"/>
      <c r="M449" s="407"/>
      <c r="N449" s="407"/>
      <c r="O449" s="407"/>
      <c r="P449" s="407"/>
      <c r="Q449" s="407"/>
      <c r="R449" s="407"/>
      <c r="S449" s="407"/>
      <c r="T449" s="407"/>
      <c r="U449" s="407"/>
      <c r="V449" s="407"/>
      <c r="W449" s="407"/>
      <c r="X449" s="407"/>
      <c r="Y449" s="407"/>
    </row>
    <row r="450" spans="1:25" x14ac:dyDescent="0.25">
      <c r="A450" s="373">
        <v>405</v>
      </c>
      <c r="B450" s="374"/>
      <c r="C450" s="375"/>
      <c r="D450" s="459"/>
      <c r="F450" s="372" t="str">
        <f t="shared" si="11"/>
        <v>--</v>
      </c>
      <c r="G450" s="407"/>
      <c r="H450" s="407"/>
      <c r="I450" s="407"/>
      <c r="J450" s="407"/>
      <c r="K450" s="407"/>
      <c r="L450" s="407"/>
      <c r="M450" s="407"/>
      <c r="N450" s="407"/>
      <c r="O450" s="407"/>
      <c r="P450" s="407"/>
      <c r="Q450" s="407"/>
      <c r="R450" s="407"/>
      <c r="S450" s="407"/>
      <c r="T450" s="407"/>
      <c r="U450" s="407"/>
      <c r="V450" s="407"/>
      <c r="W450" s="407"/>
      <c r="X450" s="407"/>
      <c r="Y450" s="407"/>
    </row>
    <row r="451" spans="1:25" x14ac:dyDescent="0.25">
      <c r="A451" s="373">
        <v>406</v>
      </c>
      <c r="B451" s="374"/>
      <c r="C451" s="375"/>
      <c r="D451" s="459"/>
      <c r="F451" s="372" t="str">
        <f t="shared" si="11"/>
        <v>--</v>
      </c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  <c r="U451" s="407"/>
      <c r="V451" s="407"/>
      <c r="W451" s="407"/>
      <c r="X451" s="407"/>
      <c r="Y451" s="407"/>
    </row>
    <row r="452" spans="1:25" x14ac:dyDescent="0.25">
      <c r="A452" s="373">
        <v>407</v>
      </c>
      <c r="B452" s="374"/>
      <c r="C452" s="375"/>
      <c r="D452" s="459"/>
      <c r="F452" s="372" t="str">
        <f t="shared" si="11"/>
        <v>--</v>
      </c>
      <c r="G452" s="407"/>
      <c r="H452" s="407"/>
      <c r="I452" s="407"/>
      <c r="J452" s="407"/>
      <c r="K452" s="407"/>
      <c r="L452" s="407"/>
      <c r="M452" s="407"/>
      <c r="N452" s="407"/>
      <c r="O452" s="407"/>
      <c r="P452" s="407"/>
      <c r="Q452" s="407"/>
      <c r="R452" s="407"/>
      <c r="S452" s="407"/>
      <c r="T452" s="407"/>
      <c r="U452" s="407"/>
      <c r="V452" s="407"/>
      <c r="W452" s="407"/>
      <c r="X452" s="407"/>
      <c r="Y452" s="407"/>
    </row>
    <row r="453" spans="1:25" x14ac:dyDescent="0.25">
      <c r="A453" s="373">
        <v>408</v>
      </c>
      <c r="B453" s="374"/>
      <c r="C453" s="375"/>
      <c r="D453" s="459"/>
      <c r="F453" s="372" t="str">
        <f t="shared" si="11"/>
        <v>--</v>
      </c>
      <c r="G453" s="407"/>
      <c r="H453" s="407"/>
      <c r="I453" s="407"/>
      <c r="J453" s="407"/>
      <c r="K453" s="407"/>
      <c r="L453" s="407"/>
      <c r="M453" s="407"/>
      <c r="N453" s="407"/>
      <c r="O453" s="407"/>
      <c r="P453" s="407"/>
      <c r="Q453" s="407"/>
      <c r="R453" s="407"/>
      <c r="S453" s="407"/>
      <c r="T453" s="407"/>
      <c r="U453" s="407"/>
      <c r="V453" s="407"/>
      <c r="W453" s="407"/>
      <c r="X453" s="407"/>
      <c r="Y453" s="407"/>
    </row>
    <row r="454" spans="1:25" x14ac:dyDescent="0.25">
      <c r="A454" s="373">
        <v>409</v>
      </c>
      <c r="B454" s="374"/>
      <c r="C454" s="375"/>
      <c r="D454" s="459"/>
      <c r="F454" s="372" t="str">
        <f t="shared" si="11"/>
        <v>--</v>
      </c>
      <c r="G454" s="407"/>
      <c r="H454" s="407"/>
      <c r="I454" s="407"/>
      <c r="J454" s="407"/>
      <c r="K454" s="407"/>
      <c r="L454" s="407"/>
      <c r="M454" s="407"/>
      <c r="N454" s="407"/>
      <c r="O454" s="407"/>
      <c r="P454" s="407"/>
      <c r="Q454" s="407"/>
      <c r="R454" s="407"/>
      <c r="S454" s="407"/>
      <c r="T454" s="407"/>
      <c r="U454" s="407"/>
      <c r="V454" s="407"/>
      <c r="W454" s="407"/>
      <c r="X454" s="407"/>
      <c r="Y454" s="407"/>
    </row>
    <row r="455" spans="1:25" x14ac:dyDescent="0.25">
      <c r="A455" s="373">
        <v>410</v>
      </c>
      <c r="B455" s="374"/>
      <c r="C455" s="375"/>
      <c r="D455" s="459"/>
      <c r="F455" s="372" t="str">
        <f t="shared" si="11"/>
        <v>--</v>
      </c>
      <c r="G455" s="407"/>
      <c r="H455" s="407"/>
      <c r="I455" s="407"/>
      <c r="J455" s="407"/>
      <c r="K455" s="407"/>
      <c r="L455" s="407"/>
      <c r="M455" s="407"/>
      <c r="N455" s="407"/>
      <c r="O455" s="407"/>
      <c r="P455" s="407"/>
      <c r="Q455" s="407"/>
      <c r="R455" s="407"/>
      <c r="S455" s="407"/>
      <c r="T455" s="407"/>
      <c r="U455" s="407"/>
      <c r="V455" s="407"/>
      <c r="W455" s="407"/>
      <c r="X455" s="407"/>
      <c r="Y455" s="407"/>
    </row>
    <row r="456" spans="1:25" x14ac:dyDescent="0.25">
      <c r="A456" s="373">
        <v>411</v>
      </c>
      <c r="B456" s="374"/>
      <c r="C456" s="375"/>
      <c r="D456" s="459"/>
      <c r="F456" s="372" t="str">
        <f t="shared" si="11"/>
        <v>--</v>
      </c>
      <c r="G456" s="407"/>
      <c r="H456" s="407"/>
      <c r="I456" s="407"/>
      <c r="J456" s="407"/>
      <c r="K456" s="407"/>
      <c r="L456" s="407"/>
      <c r="M456" s="407"/>
      <c r="N456" s="407"/>
      <c r="O456" s="407"/>
      <c r="P456" s="407"/>
      <c r="Q456" s="407"/>
      <c r="R456" s="407"/>
      <c r="S456" s="407"/>
      <c r="T456" s="407"/>
      <c r="U456" s="407"/>
      <c r="V456" s="407"/>
      <c r="W456" s="407"/>
      <c r="X456" s="407"/>
      <c r="Y456" s="407"/>
    </row>
    <row r="457" spans="1:25" x14ac:dyDescent="0.25">
      <c r="A457" s="373">
        <v>412</v>
      </c>
      <c r="B457" s="374"/>
      <c r="C457" s="375"/>
      <c r="D457" s="459"/>
      <c r="F457" s="372" t="str">
        <f t="shared" si="11"/>
        <v>--</v>
      </c>
      <c r="G457" s="407"/>
      <c r="H457" s="407"/>
      <c r="I457" s="407"/>
      <c r="J457" s="407"/>
      <c r="K457" s="407"/>
      <c r="L457" s="407"/>
      <c r="M457" s="407"/>
      <c r="N457" s="407"/>
      <c r="O457" s="407"/>
      <c r="P457" s="407"/>
      <c r="Q457" s="407"/>
      <c r="R457" s="407"/>
      <c r="S457" s="407"/>
      <c r="T457" s="407"/>
      <c r="U457" s="407"/>
      <c r="V457" s="407"/>
      <c r="W457" s="407"/>
      <c r="X457" s="407"/>
      <c r="Y457" s="407"/>
    </row>
    <row r="458" spans="1:25" x14ac:dyDescent="0.25">
      <c r="A458" s="373">
        <v>413</v>
      </c>
      <c r="B458" s="374"/>
      <c r="C458" s="375"/>
      <c r="D458" s="459"/>
      <c r="F458" s="372" t="str">
        <f t="shared" si="11"/>
        <v>--</v>
      </c>
      <c r="G458" s="407"/>
      <c r="H458" s="407"/>
      <c r="I458" s="407"/>
      <c r="J458" s="407"/>
      <c r="K458" s="407"/>
      <c r="L458" s="407"/>
      <c r="M458" s="407"/>
      <c r="N458" s="407"/>
      <c r="O458" s="407"/>
      <c r="P458" s="407"/>
      <c r="Q458" s="407"/>
      <c r="R458" s="407"/>
      <c r="S458" s="407"/>
      <c r="T458" s="407"/>
      <c r="U458" s="407"/>
      <c r="V458" s="407"/>
      <c r="W458" s="407"/>
      <c r="X458" s="407"/>
      <c r="Y458" s="407"/>
    </row>
    <row r="459" spans="1:25" x14ac:dyDescent="0.25">
      <c r="A459" s="373">
        <v>414</v>
      </c>
      <c r="B459" s="374"/>
      <c r="C459" s="375"/>
      <c r="D459" s="459"/>
      <c r="F459" s="372" t="str">
        <f t="shared" si="11"/>
        <v>--</v>
      </c>
      <c r="G459" s="407"/>
      <c r="H459" s="407"/>
      <c r="I459" s="407"/>
      <c r="J459" s="407"/>
      <c r="K459" s="407"/>
      <c r="L459" s="407"/>
      <c r="M459" s="407"/>
      <c r="N459" s="407"/>
      <c r="O459" s="407"/>
      <c r="P459" s="407"/>
      <c r="Q459" s="407"/>
      <c r="R459" s="407"/>
      <c r="S459" s="407"/>
      <c r="T459" s="407"/>
      <c r="U459" s="407"/>
      <c r="V459" s="407"/>
      <c r="W459" s="407"/>
      <c r="X459" s="407"/>
      <c r="Y459" s="407"/>
    </row>
    <row r="460" spans="1:25" x14ac:dyDescent="0.25">
      <c r="A460" s="373">
        <v>415</v>
      </c>
      <c r="B460" s="374"/>
      <c r="C460" s="375"/>
      <c r="D460" s="459"/>
      <c r="F460" s="372" t="str">
        <f t="shared" si="11"/>
        <v>--</v>
      </c>
      <c r="G460" s="407"/>
      <c r="H460" s="407"/>
      <c r="I460" s="407"/>
      <c r="J460" s="407"/>
      <c r="K460" s="407"/>
      <c r="L460" s="407"/>
      <c r="M460" s="407"/>
      <c r="N460" s="407"/>
      <c r="O460" s="407"/>
      <c r="P460" s="407"/>
      <c r="Q460" s="407"/>
      <c r="R460" s="407"/>
      <c r="S460" s="407"/>
      <c r="T460" s="407"/>
      <c r="U460" s="407"/>
      <c r="V460" s="407"/>
      <c r="W460" s="407"/>
      <c r="X460" s="407"/>
      <c r="Y460" s="407"/>
    </row>
    <row r="461" spans="1:25" x14ac:dyDescent="0.25">
      <c r="A461" s="373">
        <v>416</v>
      </c>
      <c r="B461" s="374"/>
      <c r="C461" s="375"/>
      <c r="D461" s="459"/>
      <c r="F461" s="372" t="str">
        <f t="shared" si="11"/>
        <v>--</v>
      </c>
      <c r="G461" s="407"/>
      <c r="H461" s="407"/>
      <c r="I461" s="407"/>
      <c r="J461" s="407"/>
      <c r="K461" s="407"/>
      <c r="L461" s="407"/>
      <c r="M461" s="407"/>
      <c r="N461" s="407"/>
      <c r="O461" s="407"/>
      <c r="P461" s="407"/>
      <c r="Q461" s="407"/>
      <c r="R461" s="407"/>
      <c r="S461" s="407"/>
      <c r="T461" s="407"/>
      <c r="U461" s="407"/>
      <c r="V461" s="407"/>
      <c r="W461" s="407"/>
      <c r="X461" s="407"/>
      <c r="Y461" s="407"/>
    </row>
    <row r="462" spans="1:25" x14ac:dyDescent="0.25">
      <c r="A462" s="373">
        <v>417</v>
      </c>
      <c r="B462" s="374"/>
      <c r="C462" s="375"/>
      <c r="D462" s="459"/>
      <c r="F462" s="372" t="str">
        <f t="shared" si="11"/>
        <v>--</v>
      </c>
      <c r="G462" s="407"/>
      <c r="H462" s="407"/>
      <c r="I462" s="407"/>
      <c r="J462" s="407"/>
      <c r="K462" s="407"/>
      <c r="L462" s="407"/>
      <c r="M462" s="407"/>
      <c r="N462" s="407"/>
      <c r="O462" s="407"/>
      <c r="P462" s="407"/>
      <c r="Q462" s="407"/>
      <c r="R462" s="407"/>
      <c r="S462" s="407"/>
      <c r="T462" s="407"/>
      <c r="U462" s="407"/>
      <c r="V462" s="407"/>
      <c r="W462" s="407"/>
      <c r="X462" s="407"/>
      <c r="Y462" s="407"/>
    </row>
    <row r="463" spans="1:25" x14ac:dyDescent="0.25">
      <c r="A463" s="373">
        <v>418</v>
      </c>
      <c r="B463" s="374"/>
      <c r="C463" s="375"/>
      <c r="D463" s="459"/>
      <c r="F463" s="372" t="str">
        <f t="shared" si="11"/>
        <v>--</v>
      </c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  <c r="U463" s="407"/>
      <c r="V463" s="407"/>
      <c r="W463" s="407"/>
      <c r="X463" s="407"/>
      <c r="Y463" s="407"/>
    </row>
    <row r="464" spans="1:25" x14ac:dyDescent="0.25">
      <c r="A464" s="373">
        <v>419</v>
      </c>
      <c r="B464" s="374"/>
      <c r="C464" s="375"/>
      <c r="D464" s="459"/>
      <c r="F464" s="372" t="str">
        <f t="shared" si="11"/>
        <v>--</v>
      </c>
      <c r="G464" s="407"/>
      <c r="H464" s="407"/>
      <c r="I464" s="407"/>
      <c r="J464" s="407"/>
      <c r="K464" s="407"/>
      <c r="L464" s="407"/>
      <c r="M464" s="407"/>
      <c r="N464" s="407"/>
      <c r="O464" s="407"/>
      <c r="P464" s="407"/>
      <c r="Q464" s="407"/>
      <c r="R464" s="407"/>
      <c r="S464" s="407"/>
      <c r="T464" s="407"/>
      <c r="U464" s="407"/>
      <c r="V464" s="407"/>
      <c r="W464" s="407"/>
      <c r="X464" s="407"/>
      <c r="Y464" s="407"/>
    </row>
    <row r="465" spans="1:25" x14ac:dyDescent="0.25">
      <c r="A465" s="373">
        <v>420</v>
      </c>
      <c r="B465" s="374"/>
      <c r="C465" s="375"/>
      <c r="D465" s="459"/>
      <c r="F465" s="372" t="str">
        <f t="shared" si="11"/>
        <v>--</v>
      </c>
      <c r="G465" s="407"/>
      <c r="H465" s="407"/>
      <c r="I465" s="407"/>
      <c r="J465" s="407"/>
      <c r="K465" s="407"/>
      <c r="L465" s="407"/>
      <c r="M465" s="407"/>
      <c r="N465" s="407"/>
      <c r="O465" s="407"/>
      <c r="P465" s="407"/>
      <c r="Q465" s="407"/>
      <c r="R465" s="407"/>
      <c r="S465" s="407"/>
      <c r="T465" s="407"/>
      <c r="U465" s="407"/>
      <c r="V465" s="407"/>
      <c r="W465" s="407"/>
      <c r="X465" s="407"/>
      <c r="Y465" s="407"/>
    </row>
    <row r="466" spans="1:25" x14ac:dyDescent="0.25">
      <c r="A466" s="373">
        <v>421</v>
      </c>
      <c r="B466" s="374"/>
      <c r="C466" s="375"/>
      <c r="D466" s="459"/>
      <c r="F466" s="372" t="str">
        <f t="shared" si="11"/>
        <v>--</v>
      </c>
      <c r="G466" s="407"/>
      <c r="H466" s="407"/>
      <c r="I466" s="407"/>
      <c r="J466" s="407"/>
      <c r="K466" s="407"/>
      <c r="L466" s="407"/>
      <c r="M466" s="407"/>
      <c r="N466" s="407"/>
      <c r="O466" s="407"/>
      <c r="P466" s="407"/>
      <c r="Q466" s="407"/>
      <c r="R466" s="407"/>
      <c r="S466" s="407"/>
      <c r="T466" s="407"/>
      <c r="U466" s="407"/>
      <c r="V466" s="407"/>
      <c r="W466" s="407"/>
      <c r="X466" s="407"/>
      <c r="Y466" s="407"/>
    </row>
    <row r="467" spans="1:25" x14ac:dyDescent="0.25">
      <c r="A467" s="373">
        <v>422</v>
      </c>
      <c r="B467" s="374"/>
      <c r="C467" s="375"/>
      <c r="D467" s="459"/>
      <c r="F467" s="372" t="str">
        <f t="shared" si="11"/>
        <v>--</v>
      </c>
      <c r="G467" s="407"/>
      <c r="H467" s="407"/>
      <c r="I467" s="407"/>
      <c r="J467" s="407"/>
      <c r="K467" s="407"/>
      <c r="L467" s="407"/>
      <c r="M467" s="407"/>
      <c r="N467" s="407"/>
      <c r="O467" s="407"/>
      <c r="P467" s="407"/>
      <c r="Q467" s="407"/>
      <c r="R467" s="407"/>
      <c r="S467" s="407"/>
      <c r="T467" s="407"/>
      <c r="U467" s="407"/>
      <c r="V467" s="407"/>
      <c r="W467" s="407"/>
      <c r="X467" s="407"/>
      <c r="Y467" s="407"/>
    </row>
    <row r="468" spans="1:25" x14ac:dyDescent="0.25">
      <c r="A468" s="373">
        <v>423</v>
      </c>
      <c r="B468" s="374"/>
      <c r="C468" s="375"/>
      <c r="D468" s="459"/>
      <c r="F468" s="372" t="str">
        <f t="shared" si="11"/>
        <v>--</v>
      </c>
      <c r="G468" s="407"/>
      <c r="H468" s="407"/>
      <c r="I468" s="407"/>
      <c r="J468" s="407"/>
      <c r="K468" s="407"/>
      <c r="L468" s="407"/>
      <c r="M468" s="407"/>
      <c r="N468" s="407"/>
      <c r="O468" s="407"/>
      <c r="P468" s="407"/>
      <c r="Q468" s="407"/>
      <c r="R468" s="407"/>
      <c r="S468" s="407"/>
      <c r="T468" s="407"/>
      <c r="U468" s="407"/>
      <c r="V468" s="407"/>
      <c r="W468" s="407"/>
      <c r="X468" s="407"/>
      <c r="Y468" s="407"/>
    </row>
    <row r="469" spans="1:25" x14ac:dyDescent="0.25">
      <c r="A469" s="373">
        <v>424</v>
      </c>
      <c r="B469" s="374"/>
      <c r="C469" s="375"/>
      <c r="D469" s="459"/>
      <c r="F469" s="372" t="str">
        <f t="shared" si="11"/>
        <v>--</v>
      </c>
      <c r="G469" s="407"/>
      <c r="H469" s="407"/>
      <c r="I469" s="407"/>
      <c r="J469" s="407"/>
      <c r="K469" s="407"/>
      <c r="L469" s="407"/>
      <c r="M469" s="407"/>
      <c r="N469" s="407"/>
      <c r="O469" s="407"/>
      <c r="P469" s="407"/>
      <c r="Q469" s="407"/>
      <c r="R469" s="407"/>
      <c r="S469" s="407"/>
      <c r="T469" s="407"/>
      <c r="U469" s="407"/>
      <c r="V469" s="407"/>
      <c r="W469" s="407"/>
      <c r="X469" s="407"/>
      <c r="Y469" s="407"/>
    </row>
    <row r="470" spans="1:25" x14ac:dyDescent="0.25">
      <c r="A470" s="373">
        <v>425</v>
      </c>
      <c r="B470" s="374"/>
      <c r="C470" s="375"/>
      <c r="D470" s="459"/>
      <c r="F470" s="372" t="str">
        <f t="shared" si="11"/>
        <v>--</v>
      </c>
      <c r="G470" s="407"/>
      <c r="H470" s="407"/>
      <c r="I470" s="407"/>
      <c r="J470" s="407"/>
      <c r="K470" s="407"/>
      <c r="L470" s="407"/>
      <c r="M470" s="407"/>
      <c r="N470" s="407"/>
      <c r="O470" s="407"/>
      <c r="P470" s="407"/>
      <c r="Q470" s="407"/>
      <c r="R470" s="407"/>
      <c r="S470" s="407"/>
      <c r="T470" s="407"/>
      <c r="U470" s="407"/>
      <c r="V470" s="407"/>
      <c r="W470" s="407"/>
      <c r="X470" s="407"/>
      <c r="Y470" s="407"/>
    </row>
    <row r="471" spans="1:25" x14ac:dyDescent="0.25">
      <c r="A471" s="373">
        <v>426</v>
      </c>
      <c r="B471" s="374"/>
      <c r="C471" s="375"/>
      <c r="D471" s="459"/>
      <c r="F471" s="372" t="str">
        <f t="shared" si="11"/>
        <v>--</v>
      </c>
      <c r="G471" s="407"/>
      <c r="H471" s="407"/>
      <c r="I471" s="407"/>
      <c r="J471" s="407"/>
      <c r="K471" s="407"/>
      <c r="L471" s="407"/>
      <c r="M471" s="407"/>
      <c r="N471" s="407"/>
      <c r="O471" s="407"/>
      <c r="P471" s="407"/>
      <c r="Q471" s="407"/>
      <c r="R471" s="407"/>
      <c r="S471" s="407"/>
      <c r="T471" s="407"/>
      <c r="U471" s="407"/>
      <c r="V471" s="407"/>
      <c r="W471" s="407"/>
      <c r="X471" s="407"/>
      <c r="Y471" s="407"/>
    </row>
    <row r="472" spans="1:25" x14ac:dyDescent="0.25">
      <c r="A472" s="373">
        <v>427</v>
      </c>
      <c r="B472" s="374"/>
      <c r="C472" s="375"/>
      <c r="D472" s="459"/>
      <c r="F472" s="372" t="str">
        <f t="shared" si="11"/>
        <v>--</v>
      </c>
      <c r="G472" s="407"/>
      <c r="H472" s="407"/>
      <c r="I472" s="407"/>
      <c r="J472" s="407"/>
      <c r="K472" s="407"/>
      <c r="L472" s="407"/>
      <c r="M472" s="407"/>
      <c r="N472" s="407"/>
      <c r="O472" s="407"/>
      <c r="P472" s="407"/>
      <c r="Q472" s="407"/>
      <c r="R472" s="407"/>
      <c r="S472" s="407"/>
      <c r="T472" s="407"/>
      <c r="U472" s="407"/>
      <c r="V472" s="407"/>
      <c r="W472" s="407"/>
      <c r="X472" s="407"/>
      <c r="Y472" s="407"/>
    </row>
    <row r="473" spans="1:25" x14ac:dyDescent="0.25">
      <c r="A473" s="373">
        <v>428</v>
      </c>
      <c r="B473" s="374"/>
      <c r="C473" s="375"/>
      <c r="D473" s="459"/>
      <c r="F473" s="372" t="str">
        <f t="shared" si="11"/>
        <v>--</v>
      </c>
      <c r="G473" s="407"/>
      <c r="H473" s="407"/>
      <c r="I473" s="407"/>
      <c r="J473" s="407"/>
      <c r="K473" s="407"/>
      <c r="L473" s="407"/>
      <c r="M473" s="407"/>
      <c r="N473" s="407"/>
      <c r="O473" s="407"/>
      <c r="P473" s="407"/>
      <c r="Q473" s="407"/>
      <c r="R473" s="407"/>
      <c r="S473" s="407"/>
      <c r="T473" s="407"/>
      <c r="U473" s="407"/>
      <c r="V473" s="407"/>
      <c r="W473" s="407"/>
      <c r="X473" s="407"/>
      <c r="Y473" s="407"/>
    </row>
    <row r="474" spans="1:25" x14ac:dyDescent="0.25">
      <c r="A474" s="373">
        <v>429</v>
      </c>
      <c r="B474" s="374"/>
      <c r="C474" s="375"/>
      <c r="D474" s="459"/>
      <c r="F474" s="372" t="str">
        <f t="shared" si="11"/>
        <v>--</v>
      </c>
      <c r="G474" s="407"/>
      <c r="H474" s="407"/>
      <c r="I474" s="407"/>
      <c r="J474" s="407"/>
      <c r="K474" s="407"/>
      <c r="L474" s="407"/>
      <c r="M474" s="407"/>
      <c r="N474" s="407"/>
      <c r="O474" s="407"/>
      <c r="P474" s="407"/>
      <c r="Q474" s="407"/>
      <c r="R474" s="407"/>
      <c r="S474" s="407"/>
      <c r="T474" s="407"/>
      <c r="U474" s="407"/>
      <c r="V474" s="407"/>
      <c r="W474" s="407"/>
      <c r="X474" s="407"/>
      <c r="Y474" s="407"/>
    </row>
    <row r="475" spans="1:25" x14ac:dyDescent="0.25">
      <c r="A475" s="373">
        <v>430</v>
      </c>
      <c r="B475" s="374"/>
      <c r="C475" s="375"/>
      <c r="D475" s="459"/>
      <c r="F475" s="372" t="str">
        <f t="shared" si="11"/>
        <v>--</v>
      </c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  <c r="U475" s="407"/>
      <c r="V475" s="407"/>
      <c r="W475" s="407"/>
      <c r="X475" s="407"/>
      <c r="Y475" s="407"/>
    </row>
    <row r="476" spans="1:25" x14ac:dyDescent="0.25">
      <c r="A476" s="373">
        <v>431</v>
      </c>
      <c r="B476" s="374"/>
      <c r="C476" s="375"/>
      <c r="D476" s="459"/>
      <c r="F476" s="372" t="str">
        <f t="shared" si="11"/>
        <v>--</v>
      </c>
      <c r="G476" s="407"/>
      <c r="H476" s="407"/>
      <c r="I476" s="407"/>
      <c r="J476" s="407"/>
      <c r="K476" s="407"/>
      <c r="L476" s="407"/>
      <c r="M476" s="407"/>
      <c r="N476" s="407"/>
      <c r="O476" s="407"/>
      <c r="P476" s="407"/>
      <c r="Q476" s="407"/>
      <c r="R476" s="407"/>
      <c r="S476" s="407"/>
      <c r="T476" s="407"/>
      <c r="U476" s="407"/>
      <c r="V476" s="407"/>
      <c r="W476" s="407"/>
      <c r="X476" s="407"/>
      <c r="Y476" s="407"/>
    </row>
    <row r="477" spans="1:25" x14ac:dyDescent="0.25">
      <c r="A477" s="373">
        <v>432</v>
      </c>
      <c r="B477" s="374"/>
      <c r="C477" s="375"/>
      <c r="D477" s="459"/>
      <c r="F477" s="372" t="str">
        <f t="shared" si="11"/>
        <v>--</v>
      </c>
      <c r="G477" s="407"/>
      <c r="H477" s="407"/>
      <c r="I477" s="407"/>
      <c r="J477" s="407"/>
      <c r="K477" s="407"/>
      <c r="L477" s="407"/>
      <c r="M477" s="407"/>
      <c r="N477" s="407"/>
      <c r="O477" s="407"/>
      <c r="P477" s="407"/>
      <c r="Q477" s="407"/>
      <c r="R477" s="407"/>
      <c r="S477" s="407"/>
      <c r="T477" s="407"/>
      <c r="U477" s="407"/>
      <c r="V477" s="407"/>
      <c r="W477" s="407"/>
      <c r="X477" s="407"/>
      <c r="Y477" s="407"/>
    </row>
    <row r="478" spans="1:25" x14ac:dyDescent="0.25">
      <c r="A478" s="373">
        <v>433</v>
      </c>
      <c r="B478" s="374"/>
      <c r="C478" s="375"/>
      <c r="D478" s="459"/>
      <c r="F478" s="372" t="str">
        <f t="shared" si="11"/>
        <v>--</v>
      </c>
      <c r="G478" s="407"/>
      <c r="H478" s="407"/>
      <c r="I478" s="407"/>
      <c r="J478" s="407"/>
      <c r="K478" s="407"/>
      <c r="L478" s="407"/>
      <c r="M478" s="407"/>
      <c r="N478" s="407"/>
      <c r="O478" s="407"/>
      <c r="P478" s="407"/>
      <c r="Q478" s="407"/>
      <c r="R478" s="407"/>
      <c r="S478" s="407"/>
      <c r="T478" s="407"/>
      <c r="U478" s="407"/>
      <c r="V478" s="407"/>
      <c r="W478" s="407"/>
      <c r="X478" s="407"/>
      <c r="Y478" s="407"/>
    </row>
    <row r="479" spans="1:25" x14ac:dyDescent="0.25">
      <c r="A479" s="373">
        <v>434</v>
      </c>
      <c r="B479" s="374"/>
      <c r="C479" s="375"/>
      <c r="D479" s="459"/>
      <c r="F479" s="372" t="str">
        <f t="shared" si="11"/>
        <v>--</v>
      </c>
      <c r="G479" s="407"/>
      <c r="H479" s="407"/>
      <c r="I479" s="407"/>
      <c r="J479" s="407"/>
      <c r="K479" s="407"/>
      <c r="L479" s="407"/>
      <c r="M479" s="407"/>
      <c r="N479" s="407"/>
      <c r="O479" s="407"/>
      <c r="P479" s="407"/>
      <c r="Q479" s="407"/>
      <c r="R479" s="407"/>
      <c r="S479" s="407"/>
      <c r="T479" s="407"/>
      <c r="U479" s="407"/>
      <c r="V479" s="407"/>
      <c r="W479" s="407"/>
      <c r="X479" s="407"/>
      <c r="Y479" s="407"/>
    </row>
    <row r="480" spans="1:25" x14ac:dyDescent="0.25">
      <c r="A480" s="373">
        <v>435</v>
      </c>
      <c r="B480" s="374"/>
      <c r="C480" s="375"/>
      <c r="D480" s="459"/>
      <c r="F480" s="372" t="str">
        <f t="shared" si="11"/>
        <v>--</v>
      </c>
      <c r="G480" s="407"/>
      <c r="H480" s="407"/>
      <c r="I480" s="407"/>
      <c r="J480" s="407"/>
      <c r="K480" s="407"/>
      <c r="L480" s="407"/>
      <c r="M480" s="407"/>
      <c r="N480" s="407"/>
      <c r="O480" s="407"/>
      <c r="P480" s="407"/>
      <c r="Q480" s="407"/>
      <c r="R480" s="407"/>
      <c r="S480" s="407"/>
      <c r="T480" s="407"/>
      <c r="U480" s="407"/>
      <c r="V480" s="407"/>
      <c r="W480" s="407"/>
      <c r="X480" s="407"/>
      <c r="Y480" s="407"/>
    </row>
    <row r="481" spans="1:25" x14ac:dyDescent="0.25">
      <c r="A481" s="373">
        <v>436</v>
      </c>
      <c r="B481" s="374"/>
      <c r="C481" s="375"/>
      <c r="D481" s="459"/>
      <c r="F481" s="372" t="str">
        <f t="shared" si="11"/>
        <v>--</v>
      </c>
      <c r="G481" s="407"/>
      <c r="H481" s="407"/>
      <c r="I481" s="407"/>
      <c r="J481" s="407"/>
      <c r="K481" s="407"/>
      <c r="L481" s="407"/>
      <c r="M481" s="407"/>
      <c r="N481" s="407"/>
      <c r="O481" s="407"/>
      <c r="P481" s="407"/>
      <c r="Q481" s="407"/>
      <c r="R481" s="407"/>
      <c r="S481" s="407"/>
      <c r="T481" s="407"/>
      <c r="U481" s="407"/>
      <c r="V481" s="407"/>
      <c r="W481" s="407"/>
      <c r="X481" s="407"/>
      <c r="Y481" s="407"/>
    </row>
    <row r="482" spans="1:25" x14ac:dyDescent="0.25">
      <c r="A482" s="373">
        <v>437</v>
      </c>
      <c r="B482" s="374"/>
      <c r="C482" s="375"/>
      <c r="D482" s="459"/>
      <c r="F482" s="372" t="str">
        <f t="shared" si="11"/>
        <v>--</v>
      </c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7"/>
      <c r="X482" s="407"/>
      <c r="Y482" s="407"/>
    </row>
    <row r="483" spans="1:25" x14ac:dyDescent="0.25">
      <c r="A483" s="373">
        <v>438</v>
      </c>
      <c r="B483" s="374"/>
      <c r="C483" s="375"/>
      <c r="D483" s="459"/>
      <c r="F483" s="372" t="str">
        <f t="shared" si="11"/>
        <v>--</v>
      </c>
      <c r="G483" s="407"/>
      <c r="H483" s="407"/>
      <c r="I483" s="407"/>
      <c r="J483" s="407"/>
      <c r="K483" s="407"/>
      <c r="L483" s="407"/>
      <c r="M483" s="407"/>
      <c r="N483" s="407"/>
      <c r="O483" s="407"/>
      <c r="P483" s="407"/>
      <c r="Q483" s="407"/>
      <c r="R483" s="407"/>
      <c r="S483" s="407"/>
      <c r="T483" s="407"/>
      <c r="U483" s="407"/>
      <c r="V483" s="407"/>
      <c r="W483" s="407"/>
      <c r="X483" s="407"/>
      <c r="Y483" s="407"/>
    </row>
    <row r="484" spans="1:25" x14ac:dyDescent="0.25">
      <c r="A484" s="373">
        <v>439</v>
      </c>
      <c r="B484" s="374"/>
      <c r="C484" s="375"/>
      <c r="D484" s="459"/>
      <c r="F484" s="372" t="str">
        <f t="shared" si="11"/>
        <v>--</v>
      </c>
      <c r="G484" s="407"/>
      <c r="H484" s="407"/>
      <c r="I484" s="407"/>
      <c r="J484" s="407"/>
      <c r="K484" s="407"/>
      <c r="L484" s="407"/>
      <c r="M484" s="407"/>
      <c r="N484" s="407"/>
      <c r="O484" s="407"/>
      <c r="P484" s="407"/>
      <c r="Q484" s="407"/>
      <c r="R484" s="407"/>
      <c r="S484" s="407"/>
      <c r="T484" s="407"/>
      <c r="U484" s="407"/>
      <c r="V484" s="407"/>
      <c r="W484" s="407"/>
      <c r="X484" s="407"/>
      <c r="Y484" s="407"/>
    </row>
    <row r="485" spans="1:25" x14ac:dyDescent="0.25">
      <c r="A485" s="373">
        <v>440</v>
      </c>
      <c r="B485" s="374"/>
      <c r="C485" s="375"/>
      <c r="D485" s="459"/>
      <c r="F485" s="372" t="str">
        <f t="shared" si="11"/>
        <v>--</v>
      </c>
      <c r="G485" s="407"/>
      <c r="H485" s="407"/>
      <c r="I485" s="407"/>
      <c r="J485" s="407"/>
      <c r="K485" s="407"/>
      <c r="L485" s="407"/>
      <c r="M485" s="407"/>
      <c r="N485" s="407"/>
      <c r="O485" s="407"/>
      <c r="P485" s="407"/>
      <c r="Q485" s="407"/>
      <c r="R485" s="407"/>
      <c r="S485" s="407"/>
      <c r="T485" s="407"/>
      <c r="U485" s="407"/>
      <c r="V485" s="407"/>
      <c r="W485" s="407"/>
      <c r="X485" s="407"/>
      <c r="Y485" s="407"/>
    </row>
    <row r="486" spans="1:25" x14ac:dyDescent="0.25">
      <c r="A486" s="373">
        <v>441</v>
      </c>
      <c r="B486" s="374"/>
      <c r="C486" s="375"/>
      <c r="D486" s="459"/>
      <c r="F486" s="372" t="str">
        <f t="shared" si="11"/>
        <v>--</v>
      </c>
      <c r="G486" s="407"/>
      <c r="H486" s="407"/>
      <c r="I486" s="407"/>
      <c r="J486" s="407"/>
      <c r="K486" s="407"/>
      <c r="L486" s="407"/>
      <c r="M486" s="407"/>
      <c r="N486" s="407"/>
      <c r="O486" s="407"/>
      <c r="P486" s="407"/>
      <c r="Q486" s="407"/>
      <c r="R486" s="407"/>
      <c r="S486" s="407"/>
      <c r="T486" s="407"/>
      <c r="U486" s="407"/>
      <c r="V486" s="407"/>
      <c r="W486" s="407"/>
      <c r="X486" s="407"/>
      <c r="Y486" s="407"/>
    </row>
    <row r="487" spans="1:25" x14ac:dyDescent="0.25">
      <c r="A487" s="373">
        <v>442</v>
      </c>
      <c r="B487" s="374"/>
      <c r="C487" s="375"/>
      <c r="D487" s="459"/>
      <c r="F487" s="372" t="str">
        <f t="shared" si="11"/>
        <v>--</v>
      </c>
      <c r="G487" s="407"/>
      <c r="H487" s="407"/>
      <c r="I487" s="407"/>
      <c r="J487" s="407"/>
      <c r="K487" s="407"/>
      <c r="L487" s="407"/>
      <c r="M487" s="407"/>
      <c r="N487" s="407"/>
      <c r="O487" s="407"/>
      <c r="P487" s="407"/>
      <c r="Q487" s="407"/>
      <c r="R487" s="407"/>
      <c r="S487" s="407"/>
      <c r="T487" s="407"/>
      <c r="U487" s="407"/>
      <c r="V487" s="407"/>
      <c r="W487" s="407"/>
      <c r="X487" s="407"/>
      <c r="Y487" s="407"/>
    </row>
    <row r="488" spans="1:25" x14ac:dyDescent="0.25">
      <c r="A488" s="373">
        <v>443</v>
      </c>
      <c r="B488" s="374"/>
      <c r="C488" s="375"/>
      <c r="D488" s="459"/>
      <c r="F488" s="372" t="str">
        <f t="shared" si="11"/>
        <v>--</v>
      </c>
      <c r="G488" s="407"/>
      <c r="H488" s="407"/>
      <c r="I488" s="407"/>
      <c r="J488" s="407"/>
      <c r="K488" s="407"/>
      <c r="L488" s="407"/>
      <c r="M488" s="407"/>
      <c r="N488" s="407"/>
      <c r="O488" s="407"/>
      <c r="P488" s="407"/>
      <c r="Q488" s="407"/>
      <c r="R488" s="407"/>
      <c r="S488" s="407"/>
      <c r="T488" s="407"/>
      <c r="U488" s="407"/>
      <c r="V488" s="407"/>
      <c r="W488" s="407"/>
      <c r="X488" s="407"/>
      <c r="Y488" s="407"/>
    </row>
    <row r="489" spans="1:25" x14ac:dyDescent="0.25">
      <c r="A489" s="373">
        <v>444</v>
      </c>
      <c r="B489" s="374"/>
      <c r="C489" s="375"/>
      <c r="D489" s="459"/>
      <c r="F489" s="372" t="str">
        <f t="shared" si="11"/>
        <v>--</v>
      </c>
      <c r="G489" s="407"/>
      <c r="H489" s="407"/>
      <c r="I489" s="407"/>
      <c r="J489" s="407"/>
      <c r="K489" s="407"/>
      <c r="L489" s="407"/>
      <c r="M489" s="407"/>
      <c r="N489" s="407"/>
      <c r="O489" s="407"/>
      <c r="P489" s="407"/>
      <c r="Q489" s="407"/>
      <c r="R489" s="407"/>
      <c r="S489" s="407"/>
      <c r="T489" s="407"/>
      <c r="U489" s="407"/>
      <c r="V489" s="407"/>
      <c r="W489" s="407"/>
      <c r="X489" s="407"/>
      <c r="Y489" s="407"/>
    </row>
    <row r="490" spans="1:25" x14ac:dyDescent="0.25">
      <c r="A490" s="373">
        <v>445</v>
      </c>
      <c r="B490" s="374"/>
      <c r="C490" s="375"/>
      <c r="D490" s="459"/>
      <c r="F490" s="372" t="str">
        <f t="shared" si="11"/>
        <v>--</v>
      </c>
      <c r="G490" s="407"/>
      <c r="H490" s="407"/>
      <c r="I490" s="407"/>
      <c r="J490" s="407"/>
      <c r="K490" s="407"/>
      <c r="L490" s="407"/>
      <c r="M490" s="407"/>
      <c r="N490" s="407"/>
      <c r="O490" s="407"/>
      <c r="P490" s="407"/>
      <c r="Q490" s="407"/>
      <c r="R490" s="407"/>
      <c r="S490" s="407"/>
      <c r="T490" s="407"/>
      <c r="U490" s="407"/>
      <c r="V490" s="407"/>
      <c r="W490" s="407"/>
      <c r="X490" s="407"/>
      <c r="Y490" s="407"/>
    </row>
    <row r="491" spans="1:25" x14ac:dyDescent="0.25">
      <c r="A491" s="373">
        <v>446</v>
      </c>
      <c r="B491" s="374"/>
      <c r="C491" s="375"/>
      <c r="D491" s="459"/>
      <c r="F491" s="372" t="str">
        <f t="shared" si="11"/>
        <v>--</v>
      </c>
      <c r="G491" s="407"/>
      <c r="H491" s="407"/>
      <c r="I491" s="407"/>
      <c r="J491" s="407"/>
      <c r="K491" s="407"/>
      <c r="L491" s="407"/>
      <c r="M491" s="407"/>
      <c r="N491" s="407"/>
      <c r="O491" s="407"/>
      <c r="P491" s="407"/>
      <c r="Q491" s="407"/>
      <c r="R491" s="407"/>
      <c r="S491" s="407"/>
      <c r="T491" s="407"/>
      <c r="U491" s="407"/>
      <c r="V491" s="407"/>
      <c r="W491" s="407"/>
      <c r="X491" s="407"/>
      <c r="Y491" s="407"/>
    </row>
    <row r="492" spans="1:25" x14ac:dyDescent="0.25">
      <c r="A492" s="373">
        <v>447</v>
      </c>
      <c r="B492" s="374"/>
      <c r="C492" s="375"/>
      <c r="D492" s="459"/>
      <c r="F492" s="372" t="str">
        <f t="shared" si="11"/>
        <v>--</v>
      </c>
      <c r="G492" s="407"/>
      <c r="H492" s="407"/>
      <c r="I492" s="407"/>
      <c r="J492" s="407"/>
      <c r="K492" s="407"/>
      <c r="L492" s="407"/>
      <c r="M492" s="407"/>
      <c r="N492" s="407"/>
      <c r="O492" s="407"/>
      <c r="P492" s="407"/>
      <c r="Q492" s="407"/>
      <c r="R492" s="407"/>
      <c r="S492" s="407"/>
      <c r="T492" s="407"/>
      <c r="U492" s="407"/>
      <c r="V492" s="407"/>
      <c r="W492" s="407"/>
      <c r="X492" s="407"/>
      <c r="Y492" s="407"/>
    </row>
    <row r="493" spans="1:25" x14ac:dyDescent="0.25">
      <c r="A493" s="373">
        <v>448</v>
      </c>
      <c r="B493" s="374"/>
      <c r="C493" s="375"/>
      <c r="D493" s="459"/>
      <c r="F493" s="372" t="str">
        <f t="shared" si="11"/>
        <v>--</v>
      </c>
      <c r="G493" s="407"/>
      <c r="H493" s="407"/>
      <c r="I493" s="407"/>
      <c r="J493" s="407"/>
      <c r="K493" s="407"/>
      <c r="L493" s="407"/>
      <c r="M493" s="407"/>
      <c r="N493" s="407"/>
      <c r="O493" s="407"/>
      <c r="P493" s="407"/>
      <c r="Q493" s="407"/>
      <c r="R493" s="407"/>
      <c r="S493" s="407"/>
      <c r="T493" s="407"/>
      <c r="U493" s="407"/>
      <c r="V493" s="407"/>
      <c r="W493" s="407"/>
      <c r="X493" s="407"/>
      <c r="Y493" s="407"/>
    </row>
    <row r="494" spans="1:25" x14ac:dyDescent="0.25">
      <c r="A494" s="373">
        <v>449</v>
      </c>
      <c r="B494" s="374"/>
      <c r="C494" s="375"/>
      <c r="D494" s="459"/>
      <c r="F494" s="372" t="str">
        <f t="shared" si="11"/>
        <v>--</v>
      </c>
      <c r="G494" s="407"/>
      <c r="H494" s="407"/>
      <c r="I494" s="407"/>
      <c r="J494" s="407"/>
      <c r="K494" s="407"/>
      <c r="L494" s="407"/>
      <c r="M494" s="407"/>
      <c r="N494" s="407"/>
      <c r="O494" s="407"/>
      <c r="P494" s="407"/>
      <c r="Q494" s="407"/>
      <c r="R494" s="407"/>
      <c r="S494" s="407"/>
      <c r="T494" s="407"/>
      <c r="U494" s="407"/>
      <c r="V494" s="407"/>
      <c r="W494" s="407"/>
      <c r="X494" s="407"/>
      <c r="Y494" s="407"/>
    </row>
    <row r="495" spans="1:25" x14ac:dyDescent="0.25">
      <c r="A495" s="373">
        <v>450</v>
      </c>
      <c r="B495" s="374"/>
      <c r="C495" s="375"/>
      <c r="D495" s="459"/>
      <c r="F495" s="372" t="str">
        <f t="shared" ref="F495:F545" si="12">IF(AND(B495="",C495="",D495=""),$AG$3,IF(AND(C495="",D495=""),$AG$4,IF(AND(B495="",D495=""),$AG$5,IF(AND(B495="",C495=""),$AG$6,IF(D495="",$AG$7,IF(C495="",$AG$8,IF(B495="",$AG$9,$AG$10)))))))</f>
        <v>--</v>
      </c>
      <c r="G495" s="407"/>
      <c r="H495" s="407"/>
      <c r="I495" s="407"/>
      <c r="J495" s="407"/>
      <c r="K495" s="407"/>
      <c r="L495" s="407"/>
      <c r="M495" s="407"/>
      <c r="N495" s="407"/>
      <c r="O495" s="407"/>
      <c r="P495" s="407"/>
      <c r="Q495" s="407"/>
      <c r="R495" s="407"/>
      <c r="S495" s="407"/>
      <c r="T495" s="407"/>
      <c r="U495" s="407"/>
      <c r="V495" s="407"/>
      <c r="W495" s="407"/>
      <c r="X495" s="407"/>
      <c r="Y495" s="407"/>
    </row>
    <row r="496" spans="1:25" x14ac:dyDescent="0.25">
      <c r="A496" s="373">
        <v>451</v>
      </c>
      <c r="B496" s="374"/>
      <c r="C496" s="375"/>
      <c r="D496" s="459"/>
      <c r="F496" s="372" t="str">
        <f t="shared" si="12"/>
        <v>--</v>
      </c>
      <c r="G496" s="407"/>
      <c r="H496" s="407"/>
      <c r="I496" s="407"/>
      <c r="J496" s="407"/>
      <c r="K496" s="407"/>
      <c r="L496" s="407"/>
      <c r="M496" s="407"/>
      <c r="N496" s="407"/>
      <c r="O496" s="407"/>
      <c r="P496" s="407"/>
      <c r="Q496" s="407"/>
      <c r="R496" s="407"/>
      <c r="S496" s="407"/>
      <c r="T496" s="407"/>
      <c r="U496" s="407"/>
      <c r="V496" s="407"/>
      <c r="W496" s="407"/>
      <c r="X496" s="407"/>
      <c r="Y496" s="407"/>
    </row>
    <row r="497" spans="1:25" x14ac:dyDescent="0.25">
      <c r="A497" s="373">
        <v>452</v>
      </c>
      <c r="B497" s="374"/>
      <c r="C497" s="375"/>
      <c r="D497" s="459"/>
      <c r="F497" s="372" t="str">
        <f t="shared" si="12"/>
        <v>--</v>
      </c>
      <c r="G497" s="407"/>
      <c r="H497" s="407"/>
      <c r="I497" s="407"/>
      <c r="J497" s="407"/>
      <c r="K497" s="407"/>
      <c r="L497" s="407"/>
      <c r="M497" s="407"/>
      <c r="N497" s="407"/>
      <c r="O497" s="407"/>
      <c r="P497" s="407"/>
      <c r="Q497" s="407"/>
      <c r="R497" s="407"/>
      <c r="S497" s="407"/>
      <c r="T497" s="407"/>
      <c r="U497" s="407"/>
      <c r="V497" s="407"/>
      <c r="W497" s="407"/>
      <c r="X497" s="407"/>
      <c r="Y497" s="407"/>
    </row>
    <row r="498" spans="1:25" x14ac:dyDescent="0.25">
      <c r="A498" s="373">
        <v>453</v>
      </c>
      <c r="B498" s="374"/>
      <c r="C498" s="375"/>
      <c r="D498" s="459"/>
      <c r="F498" s="372" t="str">
        <f t="shared" si="12"/>
        <v>--</v>
      </c>
      <c r="G498" s="407"/>
      <c r="H498" s="407"/>
      <c r="I498" s="407"/>
      <c r="J498" s="407"/>
      <c r="K498" s="407"/>
      <c r="L498" s="407"/>
      <c r="M498" s="407"/>
      <c r="N498" s="407"/>
      <c r="O498" s="407"/>
      <c r="P498" s="407"/>
      <c r="Q498" s="407"/>
      <c r="R498" s="407"/>
      <c r="S498" s="407"/>
      <c r="T498" s="407"/>
      <c r="U498" s="407"/>
      <c r="V498" s="407"/>
      <c r="W498" s="407"/>
      <c r="X498" s="407"/>
      <c r="Y498" s="407"/>
    </row>
    <row r="499" spans="1:25" x14ac:dyDescent="0.25">
      <c r="A499" s="373">
        <v>454</v>
      </c>
      <c r="B499" s="374"/>
      <c r="C499" s="375"/>
      <c r="D499" s="459"/>
      <c r="F499" s="372" t="str">
        <f t="shared" si="12"/>
        <v>--</v>
      </c>
      <c r="G499" s="407"/>
      <c r="H499" s="407"/>
      <c r="I499" s="407"/>
      <c r="J499" s="407"/>
      <c r="K499" s="407"/>
      <c r="L499" s="407"/>
      <c r="M499" s="407"/>
      <c r="N499" s="407"/>
      <c r="O499" s="407"/>
      <c r="P499" s="407"/>
      <c r="Q499" s="407"/>
      <c r="R499" s="407"/>
      <c r="S499" s="407"/>
      <c r="T499" s="407"/>
      <c r="U499" s="407"/>
      <c r="V499" s="407"/>
      <c r="W499" s="407"/>
      <c r="X499" s="407"/>
      <c r="Y499" s="407"/>
    </row>
    <row r="500" spans="1:25" x14ac:dyDescent="0.25">
      <c r="A500" s="373">
        <v>455</v>
      </c>
      <c r="B500" s="374"/>
      <c r="C500" s="375"/>
      <c r="D500" s="459"/>
      <c r="F500" s="372" t="str">
        <f t="shared" si="12"/>
        <v>--</v>
      </c>
      <c r="G500" s="407"/>
      <c r="H500" s="407"/>
      <c r="I500" s="407"/>
      <c r="J500" s="407"/>
      <c r="K500" s="407"/>
      <c r="L500" s="407"/>
      <c r="M500" s="407"/>
      <c r="N500" s="407"/>
      <c r="O500" s="407"/>
      <c r="P500" s="407"/>
      <c r="Q500" s="407"/>
      <c r="R500" s="407"/>
      <c r="S500" s="407"/>
      <c r="T500" s="407"/>
      <c r="U500" s="407"/>
      <c r="V500" s="407"/>
      <c r="W500" s="407"/>
      <c r="X500" s="407"/>
      <c r="Y500" s="407"/>
    </row>
    <row r="501" spans="1:25" x14ac:dyDescent="0.25">
      <c r="A501" s="373">
        <v>456</v>
      </c>
      <c r="B501" s="374"/>
      <c r="C501" s="375"/>
      <c r="D501" s="459"/>
      <c r="F501" s="372" t="str">
        <f t="shared" si="12"/>
        <v>--</v>
      </c>
      <c r="G501" s="407"/>
      <c r="H501" s="407"/>
      <c r="I501" s="407"/>
      <c r="J501" s="407"/>
      <c r="K501" s="407"/>
      <c r="L501" s="407"/>
      <c r="M501" s="407"/>
      <c r="N501" s="407"/>
      <c r="O501" s="407"/>
      <c r="P501" s="407"/>
      <c r="Q501" s="407"/>
      <c r="R501" s="407"/>
      <c r="S501" s="407"/>
      <c r="T501" s="407"/>
      <c r="U501" s="407"/>
      <c r="V501" s="407"/>
      <c r="W501" s="407"/>
      <c r="X501" s="407"/>
      <c r="Y501" s="407"/>
    </row>
    <row r="502" spans="1:25" x14ac:dyDescent="0.25">
      <c r="A502" s="373">
        <v>457</v>
      </c>
      <c r="B502" s="374"/>
      <c r="C502" s="375"/>
      <c r="D502" s="459"/>
      <c r="F502" s="372" t="str">
        <f t="shared" si="12"/>
        <v>--</v>
      </c>
      <c r="G502" s="407"/>
      <c r="H502" s="407"/>
      <c r="I502" s="407"/>
      <c r="J502" s="407"/>
      <c r="K502" s="407"/>
      <c r="L502" s="407"/>
      <c r="M502" s="407"/>
      <c r="N502" s="407"/>
      <c r="O502" s="407"/>
      <c r="P502" s="407"/>
      <c r="Q502" s="407"/>
      <c r="R502" s="407"/>
      <c r="S502" s="407"/>
      <c r="T502" s="407"/>
      <c r="U502" s="407"/>
      <c r="V502" s="407"/>
      <c r="W502" s="407"/>
      <c r="X502" s="407"/>
      <c r="Y502" s="407"/>
    </row>
    <row r="503" spans="1:25" x14ac:dyDescent="0.25">
      <c r="A503" s="373">
        <v>458</v>
      </c>
      <c r="B503" s="374"/>
      <c r="C503" s="375"/>
      <c r="D503" s="459"/>
      <c r="F503" s="372" t="str">
        <f t="shared" si="12"/>
        <v>--</v>
      </c>
      <c r="G503" s="407"/>
      <c r="H503" s="407"/>
      <c r="I503" s="407"/>
      <c r="J503" s="407"/>
      <c r="K503" s="407"/>
      <c r="L503" s="407"/>
      <c r="M503" s="407"/>
      <c r="N503" s="407"/>
      <c r="O503" s="407"/>
      <c r="P503" s="407"/>
      <c r="Q503" s="407"/>
      <c r="R503" s="407"/>
      <c r="S503" s="407"/>
      <c r="T503" s="407"/>
      <c r="U503" s="407"/>
      <c r="V503" s="407"/>
      <c r="W503" s="407"/>
      <c r="X503" s="407"/>
      <c r="Y503" s="407"/>
    </row>
    <row r="504" spans="1:25" x14ac:dyDescent="0.25">
      <c r="A504" s="373">
        <v>459</v>
      </c>
      <c r="B504" s="374"/>
      <c r="C504" s="375"/>
      <c r="D504" s="459"/>
      <c r="F504" s="372" t="str">
        <f t="shared" si="12"/>
        <v>--</v>
      </c>
      <c r="G504" s="407"/>
      <c r="H504" s="407"/>
      <c r="I504" s="407"/>
      <c r="J504" s="407"/>
      <c r="K504" s="407"/>
      <c r="L504" s="407"/>
      <c r="M504" s="407"/>
      <c r="N504" s="407"/>
      <c r="O504" s="407"/>
      <c r="P504" s="407"/>
      <c r="Q504" s="407"/>
      <c r="R504" s="407"/>
      <c r="S504" s="407"/>
      <c r="T504" s="407"/>
      <c r="U504" s="407"/>
      <c r="V504" s="407"/>
      <c r="W504" s="407"/>
      <c r="X504" s="407"/>
      <c r="Y504" s="407"/>
    </row>
    <row r="505" spans="1:25" x14ac:dyDescent="0.25">
      <c r="A505" s="373">
        <v>460</v>
      </c>
      <c r="B505" s="374"/>
      <c r="C505" s="375"/>
      <c r="D505" s="459"/>
      <c r="F505" s="372" t="str">
        <f t="shared" si="12"/>
        <v>--</v>
      </c>
      <c r="G505" s="407"/>
      <c r="H505" s="407"/>
      <c r="I505" s="407"/>
      <c r="J505" s="407"/>
      <c r="K505" s="407"/>
      <c r="L505" s="407"/>
      <c r="M505" s="407"/>
      <c r="N505" s="407"/>
      <c r="O505" s="407"/>
      <c r="P505" s="407"/>
      <c r="Q505" s="407"/>
      <c r="R505" s="407"/>
      <c r="S505" s="407"/>
      <c r="T505" s="407"/>
      <c r="U505" s="407"/>
      <c r="V505" s="407"/>
      <c r="W505" s="407"/>
      <c r="X505" s="407"/>
      <c r="Y505" s="407"/>
    </row>
    <row r="506" spans="1:25" x14ac:dyDescent="0.25">
      <c r="A506" s="373">
        <v>461</v>
      </c>
      <c r="B506" s="374"/>
      <c r="C506" s="375"/>
      <c r="D506" s="459"/>
      <c r="F506" s="372" t="str">
        <f t="shared" si="12"/>
        <v>--</v>
      </c>
      <c r="G506" s="407"/>
      <c r="H506" s="407"/>
      <c r="I506" s="407"/>
      <c r="J506" s="407"/>
      <c r="K506" s="407"/>
      <c r="L506" s="407"/>
      <c r="M506" s="407"/>
      <c r="N506" s="407"/>
      <c r="O506" s="407"/>
      <c r="P506" s="407"/>
      <c r="Q506" s="407"/>
      <c r="R506" s="407"/>
      <c r="S506" s="407"/>
      <c r="T506" s="407"/>
      <c r="U506" s="407"/>
      <c r="V506" s="407"/>
      <c r="W506" s="407"/>
      <c r="X506" s="407"/>
      <c r="Y506" s="407"/>
    </row>
    <row r="507" spans="1:25" x14ac:dyDescent="0.25">
      <c r="A507" s="373">
        <v>462</v>
      </c>
      <c r="B507" s="374"/>
      <c r="C507" s="375"/>
      <c r="D507" s="459"/>
      <c r="F507" s="372" t="str">
        <f t="shared" si="12"/>
        <v>--</v>
      </c>
      <c r="G507" s="407"/>
      <c r="H507" s="407"/>
      <c r="I507" s="407"/>
      <c r="J507" s="407"/>
      <c r="K507" s="407"/>
      <c r="L507" s="407"/>
      <c r="M507" s="407"/>
      <c r="N507" s="407"/>
      <c r="O507" s="407"/>
      <c r="P507" s="407"/>
      <c r="Q507" s="407"/>
      <c r="R507" s="407"/>
      <c r="S507" s="407"/>
      <c r="T507" s="407"/>
      <c r="U507" s="407"/>
      <c r="V507" s="407"/>
      <c r="W507" s="407"/>
      <c r="X507" s="407"/>
      <c r="Y507" s="407"/>
    </row>
    <row r="508" spans="1:25" x14ac:dyDescent="0.25">
      <c r="A508" s="373">
        <v>463</v>
      </c>
      <c r="B508" s="374"/>
      <c r="C508" s="375"/>
      <c r="D508" s="459"/>
      <c r="F508" s="372" t="str">
        <f t="shared" si="12"/>
        <v>--</v>
      </c>
      <c r="G508" s="407"/>
      <c r="H508" s="407"/>
      <c r="I508" s="407"/>
      <c r="J508" s="407"/>
      <c r="K508" s="407"/>
      <c r="L508" s="407"/>
      <c r="M508" s="407"/>
      <c r="N508" s="407"/>
      <c r="O508" s="407"/>
      <c r="P508" s="407"/>
      <c r="Q508" s="407"/>
      <c r="R508" s="407"/>
      <c r="S508" s="407"/>
      <c r="T508" s="407"/>
      <c r="U508" s="407"/>
      <c r="V508" s="407"/>
      <c r="W508" s="407"/>
      <c r="X508" s="407"/>
      <c r="Y508" s="407"/>
    </row>
    <row r="509" spans="1:25" x14ac:dyDescent="0.25">
      <c r="A509" s="373">
        <v>464</v>
      </c>
      <c r="B509" s="374"/>
      <c r="C509" s="375"/>
      <c r="D509" s="459"/>
      <c r="F509" s="372" t="str">
        <f t="shared" si="12"/>
        <v>--</v>
      </c>
      <c r="G509" s="407"/>
      <c r="H509" s="407"/>
      <c r="I509" s="407"/>
      <c r="J509" s="407"/>
      <c r="K509" s="407"/>
      <c r="L509" s="407"/>
      <c r="M509" s="407"/>
      <c r="N509" s="407"/>
      <c r="O509" s="407"/>
      <c r="P509" s="407"/>
      <c r="Q509" s="407"/>
      <c r="R509" s="407"/>
      <c r="S509" s="407"/>
      <c r="T509" s="407"/>
      <c r="U509" s="407"/>
      <c r="V509" s="407"/>
      <c r="W509" s="407"/>
      <c r="X509" s="407"/>
      <c r="Y509" s="407"/>
    </row>
    <row r="510" spans="1:25" x14ac:dyDescent="0.25">
      <c r="A510" s="373">
        <v>465</v>
      </c>
      <c r="B510" s="374"/>
      <c r="C510" s="375"/>
      <c r="D510" s="459"/>
      <c r="F510" s="372" t="str">
        <f t="shared" si="12"/>
        <v>--</v>
      </c>
      <c r="G510" s="407"/>
      <c r="H510" s="407"/>
      <c r="I510" s="407"/>
      <c r="J510" s="407"/>
      <c r="K510" s="407"/>
      <c r="L510" s="407"/>
      <c r="M510" s="407"/>
      <c r="N510" s="407"/>
      <c r="O510" s="407"/>
      <c r="P510" s="407"/>
      <c r="Q510" s="407"/>
      <c r="R510" s="407"/>
      <c r="S510" s="407"/>
      <c r="T510" s="407"/>
      <c r="U510" s="407"/>
      <c r="V510" s="407"/>
      <c r="W510" s="407"/>
      <c r="X510" s="407"/>
      <c r="Y510" s="407"/>
    </row>
    <row r="511" spans="1:25" x14ac:dyDescent="0.25">
      <c r="A511" s="373">
        <v>466</v>
      </c>
      <c r="B511" s="374"/>
      <c r="C511" s="375"/>
      <c r="D511" s="459"/>
      <c r="F511" s="372" t="str">
        <f t="shared" si="12"/>
        <v>--</v>
      </c>
      <c r="G511" s="407"/>
      <c r="H511" s="407"/>
      <c r="I511" s="407"/>
      <c r="J511" s="407"/>
      <c r="K511" s="407"/>
      <c r="L511" s="407"/>
      <c r="M511" s="407"/>
      <c r="N511" s="407"/>
      <c r="O511" s="407"/>
      <c r="P511" s="407"/>
      <c r="Q511" s="407"/>
      <c r="R511" s="407"/>
      <c r="S511" s="407"/>
      <c r="T511" s="407"/>
      <c r="U511" s="407"/>
      <c r="V511" s="407"/>
      <c r="W511" s="407"/>
      <c r="X511" s="407"/>
      <c r="Y511" s="407"/>
    </row>
    <row r="512" spans="1:25" x14ac:dyDescent="0.25">
      <c r="A512" s="373">
        <v>467</v>
      </c>
      <c r="B512" s="374"/>
      <c r="C512" s="375"/>
      <c r="D512" s="459"/>
      <c r="F512" s="372" t="str">
        <f t="shared" si="12"/>
        <v>--</v>
      </c>
      <c r="G512" s="407"/>
      <c r="H512" s="407"/>
      <c r="I512" s="407"/>
      <c r="J512" s="407"/>
      <c r="K512" s="407"/>
      <c r="L512" s="407"/>
      <c r="M512" s="407"/>
      <c r="N512" s="407"/>
      <c r="O512" s="407"/>
      <c r="P512" s="407"/>
      <c r="Q512" s="407"/>
      <c r="R512" s="407"/>
      <c r="S512" s="407"/>
      <c r="T512" s="407"/>
      <c r="U512" s="407"/>
      <c r="V512" s="407"/>
      <c r="W512" s="407"/>
      <c r="X512" s="407"/>
      <c r="Y512" s="407"/>
    </row>
    <row r="513" spans="1:25" x14ac:dyDescent="0.25">
      <c r="A513" s="373">
        <v>468</v>
      </c>
      <c r="B513" s="374"/>
      <c r="C513" s="375"/>
      <c r="D513" s="459"/>
      <c r="F513" s="372" t="str">
        <f t="shared" si="12"/>
        <v>--</v>
      </c>
      <c r="G513" s="407"/>
      <c r="H513" s="407"/>
      <c r="I513" s="407"/>
      <c r="J513" s="407"/>
      <c r="K513" s="407"/>
      <c r="L513" s="407"/>
      <c r="M513" s="407"/>
      <c r="N513" s="407"/>
      <c r="O513" s="407"/>
      <c r="P513" s="407"/>
      <c r="Q513" s="407"/>
      <c r="R513" s="407"/>
      <c r="S513" s="407"/>
      <c r="T513" s="407"/>
      <c r="U513" s="407"/>
      <c r="V513" s="407"/>
      <c r="W513" s="407"/>
      <c r="X513" s="407"/>
      <c r="Y513" s="407"/>
    </row>
    <row r="514" spans="1:25" x14ac:dyDescent="0.25">
      <c r="A514" s="373">
        <v>469</v>
      </c>
      <c r="B514" s="374"/>
      <c r="C514" s="375"/>
      <c r="D514" s="459"/>
      <c r="F514" s="372" t="str">
        <f t="shared" si="12"/>
        <v>--</v>
      </c>
      <c r="G514" s="407"/>
      <c r="H514" s="407"/>
      <c r="I514" s="407"/>
      <c r="J514" s="407"/>
      <c r="K514" s="407"/>
      <c r="L514" s="407"/>
      <c r="M514" s="407"/>
      <c r="N514" s="407"/>
      <c r="O514" s="407"/>
      <c r="P514" s="407"/>
      <c r="Q514" s="407"/>
      <c r="R514" s="407"/>
      <c r="S514" s="407"/>
      <c r="T514" s="407"/>
      <c r="U514" s="407"/>
      <c r="V514" s="407"/>
      <c r="W514" s="407"/>
      <c r="X514" s="407"/>
      <c r="Y514" s="407"/>
    </row>
    <row r="515" spans="1:25" x14ac:dyDescent="0.25">
      <c r="A515" s="373">
        <v>470</v>
      </c>
      <c r="B515" s="374"/>
      <c r="C515" s="375"/>
      <c r="D515" s="459"/>
      <c r="F515" s="372" t="str">
        <f t="shared" si="12"/>
        <v>--</v>
      </c>
      <c r="G515" s="407"/>
      <c r="H515" s="407"/>
      <c r="I515" s="407"/>
      <c r="J515" s="407"/>
      <c r="K515" s="407"/>
      <c r="L515" s="407"/>
      <c r="M515" s="407"/>
      <c r="N515" s="407"/>
      <c r="O515" s="407"/>
      <c r="P515" s="407"/>
      <c r="Q515" s="407"/>
      <c r="R515" s="407"/>
      <c r="S515" s="407"/>
      <c r="T515" s="407"/>
      <c r="U515" s="407"/>
      <c r="V515" s="407"/>
      <c r="W515" s="407"/>
      <c r="X515" s="407"/>
      <c r="Y515" s="407"/>
    </row>
    <row r="516" spans="1:25" x14ac:dyDescent="0.25">
      <c r="A516" s="373">
        <v>471</v>
      </c>
      <c r="B516" s="374"/>
      <c r="C516" s="375"/>
      <c r="D516" s="459"/>
      <c r="F516" s="372" t="str">
        <f t="shared" si="12"/>
        <v>--</v>
      </c>
      <c r="G516" s="407"/>
      <c r="H516" s="407"/>
      <c r="I516" s="407"/>
      <c r="J516" s="407"/>
      <c r="K516" s="407"/>
      <c r="L516" s="407"/>
      <c r="M516" s="407"/>
      <c r="N516" s="407"/>
      <c r="O516" s="407"/>
      <c r="P516" s="407"/>
      <c r="Q516" s="407"/>
      <c r="R516" s="407"/>
      <c r="S516" s="407"/>
      <c r="T516" s="407"/>
      <c r="U516" s="407"/>
      <c r="V516" s="407"/>
      <c r="W516" s="407"/>
      <c r="X516" s="407"/>
      <c r="Y516" s="407"/>
    </row>
    <row r="517" spans="1:25" x14ac:dyDescent="0.25">
      <c r="A517" s="373">
        <v>472</v>
      </c>
      <c r="B517" s="374"/>
      <c r="C517" s="375"/>
      <c r="D517" s="459"/>
      <c r="F517" s="372" t="str">
        <f t="shared" si="12"/>
        <v>--</v>
      </c>
      <c r="G517" s="407"/>
      <c r="H517" s="407"/>
      <c r="I517" s="407"/>
      <c r="J517" s="407"/>
      <c r="K517" s="407"/>
      <c r="L517" s="407"/>
      <c r="M517" s="407"/>
      <c r="N517" s="407"/>
      <c r="O517" s="407"/>
      <c r="P517" s="407"/>
      <c r="Q517" s="407"/>
      <c r="R517" s="407"/>
      <c r="S517" s="407"/>
      <c r="T517" s="407"/>
      <c r="U517" s="407"/>
      <c r="V517" s="407"/>
      <c r="W517" s="407"/>
      <c r="X517" s="407"/>
      <c r="Y517" s="407"/>
    </row>
    <row r="518" spans="1:25" x14ac:dyDescent="0.25">
      <c r="A518" s="373">
        <v>473</v>
      </c>
      <c r="B518" s="374"/>
      <c r="C518" s="375"/>
      <c r="D518" s="459"/>
      <c r="F518" s="372" t="str">
        <f t="shared" si="12"/>
        <v>--</v>
      </c>
      <c r="G518" s="407"/>
      <c r="H518" s="407"/>
      <c r="I518" s="407"/>
      <c r="J518" s="407"/>
      <c r="K518" s="407"/>
      <c r="L518" s="407"/>
      <c r="M518" s="407"/>
      <c r="N518" s="407"/>
      <c r="O518" s="407"/>
      <c r="P518" s="407"/>
      <c r="Q518" s="407"/>
      <c r="R518" s="407"/>
      <c r="S518" s="407"/>
      <c r="T518" s="407"/>
      <c r="U518" s="407"/>
      <c r="V518" s="407"/>
      <c r="W518" s="407"/>
      <c r="X518" s="407"/>
      <c r="Y518" s="407"/>
    </row>
    <row r="519" spans="1:25" x14ac:dyDescent="0.25">
      <c r="A519" s="373">
        <v>474</v>
      </c>
      <c r="B519" s="374"/>
      <c r="C519" s="375"/>
      <c r="D519" s="459"/>
      <c r="F519" s="372" t="str">
        <f t="shared" si="12"/>
        <v>--</v>
      </c>
      <c r="G519" s="407"/>
      <c r="H519" s="407"/>
      <c r="I519" s="407"/>
      <c r="J519" s="407"/>
      <c r="K519" s="407"/>
      <c r="L519" s="407"/>
      <c r="M519" s="407"/>
      <c r="N519" s="407"/>
      <c r="O519" s="407"/>
      <c r="P519" s="407"/>
      <c r="Q519" s="407"/>
      <c r="R519" s="407"/>
      <c r="S519" s="407"/>
      <c r="T519" s="407"/>
      <c r="U519" s="407"/>
      <c r="V519" s="407"/>
      <c r="W519" s="407"/>
      <c r="X519" s="407"/>
      <c r="Y519" s="407"/>
    </row>
    <row r="520" spans="1:25" x14ac:dyDescent="0.25">
      <c r="A520" s="373">
        <v>475</v>
      </c>
      <c r="B520" s="374"/>
      <c r="C520" s="375"/>
      <c r="D520" s="459"/>
      <c r="F520" s="372" t="str">
        <f t="shared" si="12"/>
        <v>--</v>
      </c>
      <c r="G520" s="407"/>
      <c r="H520" s="407"/>
      <c r="I520" s="407"/>
      <c r="J520" s="407"/>
      <c r="K520" s="407"/>
      <c r="L520" s="407"/>
      <c r="M520" s="407"/>
      <c r="N520" s="407"/>
      <c r="O520" s="407"/>
      <c r="P520" s="407"/>
      <c r="Q520" s="407"/>
      <c r="R520" s="407"/>
      <c r="S520" s="407"/>
      <c r="T520" s="407"/>
      <c r="U520" s="407"/>
      <c r="V520" s="407"/>
      <c r="W520" s="407"/>
      <c r="X520" s="407"/>
      <c r="Y520" s="407"/>
    </row>
    <row r="521" spans="1:25" x14ac:dyDescent="0.25">
      <c r="A521" s="373">
        <v>476</v>
      </c>
      <c r="B521" s="374"/>
      <c r="C521" s="375"/>
      <c r="D521" s="459"/>
      <c r="F521" s="372" t="str">
        <f t="shared" si="12"/>
        <v>--</v>
      </c>
      <c r="G521" s="407"/>
      <c r="H521" s="407"/>
      <c r="I521" s="407"/>
      <c r="J521" s="407"/>
      <c r="K521" s="407"/>
      <c r="L521" s="407"/>
      <c r="M521" s="407"/>
      <c r="N521" s="407"/>
      <c r="O521" s="407"/>
      <c r="P521" s="407"/>
      <c r="Q521" s="407"/>
      <c r="R521" s="407"/>
      <c r="S521" s="407"/>
      <c r="T521" s="407"/>
      <c r="U521" s="407"/>
      <c r="V521" s="407"/>
      <c r="W521" s="407"/>
      <c r="X521" s="407"/>
      <c r="Y521" s="407"/>
    </row>
    <row r="522" spans="1:25" x14ac:dyDescent="0.25">
      <c r="A522" s="373">
        <v>477</v>
      </c>
      <c r="B522" s="374"/>
      <c r="C522" s="375"/>
      <c r="D522" s="459"/>
      <c r="F522" s="372" t="str">
        <f t="shared" si="12"/>
        <v>--</v>
      </c>
      <c r="G522" s="407"/>
      <c r="H522" s="407"/>
      <c r="I522" s="407"/>
      <c r="J522" s="407"/>
      <c r="K522" s="407"/>
      <c r="L522" s="407"/>
      <c r="M522" s="407"/>
      <c r="N522" s="407"/>
      <c r="O522" s="407"/>
      <c r="P522" s="407"/>
      <c r="Q522" s="407"/>
      <c r="R522" s="407"/>
      <c r="S522" s="407"/>
      <c r="T522" s="407"/>
      <c r="U522" s="407"/>
      <c r="V522" s="407"/>
      <c r="W522" s="407"/>
      <c r="X522" s="407"/>
      <c r="Y522" s="407"/>
    </row>
    <row r="523" spans="1:25" x14ac:dyDescent="0.25">
      <c r="A523" s="373">
        <v>478</v>
      </c>
      <c r="B523" s="374"/>
      <c r="C523" s="375"/>
      <c r="D523" s="459"/>
      <c r="F523" s="372" t="str">
        <f t="shared" si="12"/>
        <v>--</v>
      </c>
      <c r="G523" s="407"/>
      <c r="H523" s="407"/>
      <c r="I523" s="407"/>
      <c r="J523" s="407"/>
      <c r="K523" s="407"/>
      <c r="L523" s="407"/>
      <c r="M523" s="407"/>
      <c r="N523" s="407"/>
      <c r="O523" s="407"/>
      <c r="P523" s="407"/>
      <c r="Q523" s="407"/>
      <c r="R523" s="407"/>
      <c r="S523" s="407"/>
      <c r="T523" s="407"/>
      <c r="U523" s="407"/>
      <c r="V523" s="407"/>
      <c r="W523" s="407"/>
      <c r="X523" s="407"/>
      <c r="Y523" s="407"/>
    </row>
    <row r="524" spans="1:25" x14ac:dyDescent="0.25">
      <c r="A524" s="373">
        <v>479</v>
      </c>
      <c r="B524" s="374"/>
      <c r="C524" s="375"/>
      <c r="D524" s="459"/>
      <c r="F524" s="372" t="str">
        <f t="shared" si="12"/>
        <v>--</v>
      </c>
      <c r="G524" s="407"/>
      <c r="H524" s="407"/>
      <c r="I524" s="407"/>
      <c r="J524" s="407"/>
      <c r="K524" s="407"/>
      <c r="L524" s="407"/>
      <c r="M524" s="407"/>
      <c r="N524" s="407"/>
      <c r="O524" s="407"/>
      <c r="P524" s="407"/>
      <c r="Q524" s="407"/>
      <c r="R524" s="407"/>
      <c r="S524" s="407"/>
      <c r="T524" s="407"/>
      <c r="U524" s="407"/>
      <c r="V524" s="407"/>
      <c r="W524" s="407"/>
      <c r="X524" s="407"/>
      <c r="Y524" s="407"/>
    </row>
    <row r="525" spans="1:25" x14ac:dyDescent="0.25">
      <c r="A525" s="373">
        <v>480</v>
      </c>
      <c r="B525" s="374"/>
      <c r="C525" s="375"/>
      <c r="D525" s="459"/>
      <c r="F525" s="372" t="str">
        <f t="shared" si="12"/>
        <v>--</v>
      </c>
      <c r="G525" s="407"/>
      <c r="H525" s="407"/>
      <c r="I525" s="407"/>
      <c r="J525" s="407"/>
      <c r="K525" s="407"/>
      <c r="L525" s="407"/>
      <c r="M525" s="407"/>
      <c r="N525" s="407"/>
      <c r="O525" s="407"/>
      <c r="P525" s="407"/>
      <c r="Q525" s="407"/>
      <c r="R525" s="407"/>
      <c r="S525" s="407"/>
      <c r="T525" s="407"/>
      <c r="U525" s="407"/>
      <c r="V525" s="407"/>
      <c r="W525" s="407"/>
      <c r="X525" s="407"/>
      <c r="Y525" s="407"/>
    </row>
    <row r="526" spans="1:25" x14ac:dyDescent="0.25">
      <c r="A526" s="373">
        <v>481</v>
      </c>
      <c r="B526" s="374"/>
      <c r="C526" s="375"/>
      <c r="D526" s="459"/>
      <c r="F526" s="372" t="str">
        <f t="shared" si="12"/>
        <v>--</v>
      </c>
      <c r="G526" s="407"/>
      <c r="H526" s="407"/>
      <c r="I526" s="407"/>
      <c r="J526" s="407"/>
      <c r="K526" s="407"/>
      <c r="L526" s="407"/>
      <c r="M526" s="407"/>
      <c r="N526" s="407"/>
      <c r="O526" s="407"/>
      <c r="P526" s="407"/>
      <c r="Q526" s="407"/>
      <c r="R526" s="407"/>
      <c r="S526" s="407"/>
      <c r="T526" s="407"/>
      <c r="U526" s="407"/>
      <c r="V526" s="407"/>
      <c r="W526" s="407"/>
      <c r="X526" s="407"/>
      <c r="Y526" s="407"/>
    </row>
    <row r="527" spans="1:25" x14ac:dyDescent="0.25">
      <c r="A527" s="373">
        <v>482</v>
      </c>
      <c r="B527" s="374"/>
      <c r="C527" s="375"/>
      <c r="D527" s="459"/>
      <c r="F527" s="372" t="str">
        <f t="shared" si="12"/>
        <v>--</v>
      </c>
      <c r="G527" s="407"/>
      <c r="H527" s="407"/>
      <c r="I527" s="407"/>
      <c r="J527" s="407"/>
      <c r="K527" s="407"/>
      <c r="L527" s="407"/>
      <c r="M527" s="407"/>
      <c r="N527" s="407"/>
      <c r="O527" s="407"/>
      <c r="P527" s="407"/>
      <c r="Q527" s="407"/>
      <c r="R527" s="407"/>
      <c r="S527" s="407"/>
      <c r="T527" s="407"/>
      <c r="U527" s="407"/>
      <c r="V527" s="407"/>
      <c r="W527" s="407"/>
      <c r="X527" s="407"/>
      <c r="Y527" s="407"/>
    </row>
    <row r="528" spans="1:25" x14ac:dyDescent="0.25">
      <c r="A528" s="373">
        <v>483</v>
      </c>
      <c r="B528" s="374"/>
      <c r="C528" s="375"/>
      <c r="D528" s="459"/>
      <c r="F528" s="372" t="str">
        <f t="shared" si="12"/>
        <v>--</v>
      </c>
      <c r="G528" s="407"/>
      <c r="H528" s="407"/>
      <c r="I528" s="407"/>
      <c r="J528" s="407"/>
      <c r="K528" s="407"/>
      <c r="L528" s="407"/>
      <c r="M528" s="407"/>
      <c r="N528" s="407"/>
      <c r="O528" s="407"/>
      <c r="P528" s="407"/>
      <c r="Q528" s="407"/>
      <c r="R528" s="407"/>
      <c r="S528" s="407"/>
      <c r="T528" s="407"/>
      <c r="U528" s="407"/>
      <c r="V528" s="407"/>
      <c r="W528" s="407"/>
      <c r="X528" s="407"/>
      <c r="Y528" s="407"/>
    </row>
    <row r="529" spans="1:25" x14ac:dyDescent="0.25">
      <c r="A529" s="373">
        <v>484</v>
      </c>
      <c r="B529" s="374"/>
      <c r="C529" s="375"/>
      <c r="D529" s="459"/>
      <c r="F529" s="372" t="str">
        <f t="shared" si="12"/>
        <v>--</v>
      </c>
      <c r="G529" s="407"/>
      <c r="H529" s="407"/>
      <c r="I529" s="407"/>
      <c r="J529" s="407"/>
      <c r="K529" s="407"/>
      <c r="L529" s="407"/>
      <c r="M529" s="407"/>
      <c r="N529" s="407"/>
      <c r="O529" s="407"/>
      <c r="P529" s="407"/>
      <c r="Q529" s="407"/>
      <c r="R529" s="407"/>
      <c r="S529" s="407"/>
      <c r="T529" s="407"/>
      <c r="U529" s="407"/>
      <c r="V529" s="407"/>
      <c r="W529" s="407"/>
      <c r="X529" s="407"/>
      <c r="Y529" s="407"/>
    </row>
    <row r="530" spans="1:25" x14ac:dyDescent="0.25">
      <c r="A530" s="373">
        <v>485</v>
      </c>
      <c r="B530" s="374"/>
      <c r="C530" s="375"/>
      <c r="D530" s="459"/>
      <c r="F530" s="372" t="str">
        <f t="shared" si="12"/>
        <v>--</v>
      </c>
      <c r="G530" s="407"/>
      <c r="H530" s="407"/>
      <c r="I530" s="407"/>
      <c r="J530" s="407"/>
      <c r="K530" s="407"/>
      <c r="L530" s="407"/>
      <c r="M530" s="407"/>
      <c r="N530" s="407"/>
      <c r="O530" s="407"/>
      <c r="P530" s="407"/>
      <c r="Q530" s="407"/>
      <c r="R530" s="407"/>
      <c r="S530" s="407"/>
      <c r="T530" s="407"/>
      <c r="U530" s="407"/>
      <c r="V530" s="407"/>
      <c r="W530" s="407"/>
      <c r="X530" s="407"/>
      <c r="Y530" s="407"/>
    </row>
    <row r="531" spans="1:25" x14ac:dyDescent="0.25">
      <c r="A531" s="373">
        <v>486</v>
      </c>
      <c r="B531" s="374"/>
      <c r="C531" s="375"/>
      <c r="D531" s="459"/>
      <c r="F531" s="372" t="str">
        <f t="shared" si="12"/>
        <v>--</v>
      </c>
      <c r="G531" s="407"/>
      <c r="H531" s="407"/>
      <c r="I531" s="407"/>
      <c r="J531" s="407"/>
      <c r="K531" s="407"/>
      <c r="L531" s="407"/>
      <c r="M531" s="407"/>
      <c r="N531" s="407"/>
      <c r="O531" s="407"/>
      <c r="P531" s="407"/>
      <c r="Q531" s="407"/>
      <c r="R531" s="407"/>
      <c r="S531" s="407"/>
      <c r="T531" s="407"/>
      <c r="U531" s="407"/>
      <c r="V531" s="407"/>
      <c r="W531" s="407"/>
      <c r="X531" s="407"/>
      <c r="Y531" s="407"/>
    </row>
    <row r="532" spans="1:25" x14ac:dyDescent="0.25">
      <c r="A532" s="373">
        <v>487</v>
      </c>
      <c r="B532" s="374"/>
      <c r="C532" s="375"/>
      <c r="D532" s="459"/>
      <c r="F532" s="372" t="str">
        <f t="shared" si="12"/>
        <v>--</v>
      </c>
      <c r="G532" s="407"/>
      <c r="H532" s="407"/>
      <c r="I532" s="407"/>
      <c r="J532" s="407"/>
      <c r="K532" s="407"/>
      <c r="L532" s="407"/>
      <c r="M532" s="407"/>
      <c r="N532" s="407"/>
      <c r="O532" s="407"/>
      <c r="P532" s="407"/>
      <c r="Q532" s="407"/>
      <c r="R532" s="407"/>
      <c r="S532" s="407"/>
      <c r="T532" s="407"/>
      <c r="U532" s="407"/>
      <c r="V532" s="407"/>
      <c r="W532" s="407"/>
      <c r="X532" s="407"/>
      <c r="Y532" s="407"/>
    </row>
    <row r="533" spans="1:25" x14ac:dyDescent="0.25">
      <c r="A533" s="373">
        <v>488</v>
      </c>
      <c r="B533" s="374"/>
      <c r="C533" s="375"/>
      <c r="D533" s="459"/>
      <c r="F533" s="372" t="str">
        <f t="shared" si="12"/>
        <v>--</v>
      </c>
      <c r="G533" s="407"/>
      <c r="H533" s="407"/>
      <c r="I533" s="407"/>
      <c r="J533" s="407"/>
      <c r="K533" s="407"/>
      <c r="L533" s="407"/>
      <c r="M533" s="407"/>
      <c r="N533" s="407"/>
      <c r="O533" s="407"/>
      <c r="P533" s="407"/>
      <c r="Q533" s="407"/>
      <c r="R533" s="407"/>
      <c r="S533" s="407"/>
      <c r="T533" s="407"/>
      <c r="U533" s="407"/>
      <c r="V533" s="407"/>
      <c r="W533" s="407"/>
      <c r="X533" s="407"/>
      <c r="Y533" s="407"/>
    </row>
    <row r="534" spans="1:25" x14ac:dyDescent="0.25">
      <c r="A534" s="373">
        <v>489</v>
      </c>
      <c r="B534" s="374"/>
      <c r="C534" s="375"/>
      <c r="D534" s="459"/>
      <c r="F534" s="372" t="str">
        <f t="shared" si="12"/>
        <v>--</v>
      </c>
      <c r="G534" s="407"/>
      <c r="H534" s="407"/>
      <c r="I534" s="407"/>
      <c r="J534" s="407"/>
      <c r="K534" s="407"/>
      <c r="L534" s="407"/>
      <c r="M534" s="407"/>
      <c r="N534" s="407"/>
      <c r="O534" s="407"/>
      <c r="P534" s="407"/>
      <c r="Q534" s="407"/>
      <c r="R534" s="407"/>
      <c r="S534" s="407"/>
      <c r="T534" s="407"/>
      <c r="U534" s="407"/>
      <c r="V534" s="407"/>
      <c r="W534" s="407"/>
      <c r="X534" s="407"/>
      <c r="Y534" s="407"/>
    </row>
    <row r="535" spans="1:25" x14ac:dyDescent="0.25">
      <c r="A535" s="373">
        <v>490</v>
      </c>
      <c r="B535" s="374"/>
      <c r="C535" s="375"/>
      <c r="D535" s="459"/>
      <c r="F535" s="372" t="str">
        <f t="shared" si="12"/>
        <v>--</v>
      </c>
      <c r="G535" s="407"/>
      <c r="H535" s="407"/>
      <c r="I535" s="407"/>
      <c r="J535" s="407"/>
      <c r="K535" s="407"/>
      <c r="L535" s="407"/>
      <c r="M535" s="407"/>
      <c r="N535" s="407"/>
      <c r="O535" s="407"/>
      <c r="P535" s="407"/>
      <c r="Q535" s="407"/>
      <c r="R535" s="407"/>
      <c r="S535" s="407"/>
      <c r="T535" s="407"/>
      <c r="U535" s="407"/>
      <c r="V535" s="407"/>
      <c r="W535" s="407"/>
      <c r="X535" s="407"/>
      <c r="Y535" s="407"/>
    </row>
    <row r="536" spans="1:25" x14ac:dyDescent="0.25">
      <c r="A536" s="373">
        <v>491</v>
      </c>
      <c r="B536" s="374"/>
      <c r="C536" s="375"/>
      <c r="D536" s="459"/>
      <c r="F536" s="372" t="str">
        <f t="shared" si="12"/>
        <v>--</v>
      </c>
      <c r="G536" s="407"/>
      <c r="H536" s="407"/>
      <c r="I536" s="407"/>
      <c r="J536" s="407"/>
      <c r="K536" s="407"/>
      <c r="L536" s="407"/>
      <c r="M536" s="407"/>
      <c r="N536" s="407"/>
      <c r="O536" s="407"/>
      <c r="P536" s="407"/>
      <c r="Q536" s="407"/>
      <c r="R536" s="407"/>
      <c r="S536" s="407"/>
      <c r="T536" s="407"/>
      <c r="U536" s="407"/>
      <c r="V536" s="407"/>
      <c r="W536" s="407"/>
      <c r="X536" s="407"/>
      <c r="Y536" s="407"/>
    </row>
    <row r="537" spans="1:25" x14ac:dyDescent="0.25">
      <c r="A537" s="373">
        <v>492</v>
      </c>
      <c r="B537" s="374"/>
      <c r="C537" s="375"/>
      <c r="D537" s="459"/>
      <c r="F537" s="372" t="str">
        <f t="shared" si="12"/>
        <v>--</v>
      </c>
      <c r="G537" s="407"/>
      <c r="H537" s="407"/>
      <c r="I537" s="407"/>
      <c r="J537" s="407"/>
      <c r="K537" s="407"/>
      <c r="L537" s="407"/>
      <c r="M537" s="407"/>
      <c r="N537" s="407"/>
      <c r="O537" s="407"/>
      <c r="P537" s="407"/>
      <c r="Q537" s="407"/>
      <c r="R537" s="407"/>
      <c r="S537" s="407"/>
      <c r="T537" s="407"/>
      <c r="U537" s="407"/>
      <c r="V537" s="407"/>
      <c r="W537" s="407"/>
      <c r="X537" s="407"/>
      <c r="Y537" s="407"/>
    </row>
    <row r="538" spans="1:25" x14ac:dyDescent="0.25">
      <c r="A538" s="373">
        <v>493</v>
      </c>
      <c r="B538" s="374"/>
      <c r="C538" s="375"/>
      <c r="D538" s="459"/>
      <c r="F538" s="372" t="str">
        <f t="shared" si="12"/>
        <v>--</v>
      </c>
      <c r="G538" s="407"/>
      <c r="H538" s="407"/>
      <c r="I538" s="407"/>
      <c r="J538" s="407"/>
      <c r="K538" s="407"/>
      <c r="L538" s="407"/>
      <c r="M538" s="407"/>
      <c r="N538" s="407"/>
      <c r="O538" s="407"/>
      <c r="P538" s="407"/>
      <c r="Q538" s="407"/>
      <c r="R538" s="407"/>
      <c r="S538" s="407"/>
      <c r="T538" s="407"/>
      <c r="U538" s="407"/>
      <c r="V538" s="407"/>
      <c r="W538" s="407"/>
      <c r="X538" s="407"/>
      <c r="Y538" s="407"/>
    </row>
    <row r="539" spans="1:25" x14ac:dyDescent="0.25">
      <c r="A539" s="373">
        <v>494</v>
      </c>
      <c r="B539" s="374"/>
      <c r="C539" s="375"/>
      <c r="D539" s="459"/>
      <c r="F539" s="372" t="str">
        <f t="shared" si="12"/>
        <v>--</v>
      </c>
      <c r="G539" s="407"/>
      <c r="H539" s="407"/>
      <c r="I539" s="407"/>
      <c r="J539" s="407"/>
      <c r="K539" s="407"/>
      <c r="L539" s="407"/>
      <c r="M539" s="407"/>
      <c r="N539" s="407"/>
      <c r="O539" s="407"/>
      <c r="P539" s="407"/>
      <c r="Q539" s="407"/>
      <c r="R539" s="407"/>
      <c r="S539" s="407"/>
      <c r="T539" s="407"/>
      <c r="U539" s="407"/>
      <c r="V539" s="407"/>
      <c r="W539" s="407"/>
      <c r="X539" s="407"/>
      <c r="Y539" s="407"/>
    </row>
    <row r="540" spans="1:25" x14ac:dyDescent="0.25">
      <c r="A540" s="373">
        <v>495</v>
      </c>
      <c r="B540" s="374"/>
      <c r="C540" s="375"/>
      <c r="D540" s="459"/>
      <c r="F540" s="372" t="str">
        <f t="shared" si="12"/>
        <v>--</v>
      </c>
      <c r="G540" s="407"/>
      <c r="H540" s="407"/>
      <c r="I540" s="407"/>
      <c r="J540" s="407"/>
      <c r="K540" s="407"/>
      <c r="L540" s="407"/>
      <c r="M540" s="407"/>
      <c r="N540" s="407"/>
      <c r="O540" s="407"/>
      <c r="P540" s="407"/>
      <c r="Q540" s="407"/>
      <c r="R540" s="407"/>
      <c r="S540" s="407"/>
      <c r="T540" s="407"/>
      <c r="U540" s="407"/>
      <c r="V540" s="407"/>
      <c r="W540" s="407"/>
      <c r="X540" s="407"/>
      <c r="Y540" s="407"/>
    </row>
    <row r="541" spans="1:25" x14ac:dyDescent="0.25">
      <c r="A541" s="373">
        <v>496</v>
      </c>
      <c r="B541" s="374"/>
      <c r="C541" s="375"/>
      <c r="D541" s="459"/>
      <c r="F541" s="372" t="str">
        <f t="shared" si="12"/>
        <v>--</v>
      </c>
      <c r="G541" s="407"/>
      <c r="H541" s="407"/>
      <c r="I541" s="407"/>
      <c r="J541" s="407"/>
      <c r="K541" s="407"/>
      <c r="L541" s="407"/>
      <c r="M541" s="407"/>
      <c r="N541" s="407"/>
      <c r="O541" s="407"/>
      <c r="P541" s="407"/>
      <c r="Q541" s="407"/>
      <c r="R541" s="407"/>
      <c r="S541" s="407"/>
      <c r="T541" s="407"/>
      <c r="U541" s="407"/>
      <c r="V541" s="407"/>
      <c r="W541" s="407"/>
      <c r="X541" s="407"/>
      <c r="Y541" s="407"/>
    </row>
    <row r="542" spans="1:25" x14ac:dyDescent="0.25">
      <c r="A542" s="373">
        <v>497</v>
      </c>
      <c r="B542" s="374"/>
      <c r="C542" s="375"/>
      <c r="D542" s="459"/>
      <c r="F542" s="372" t="str">
        <f t="shared" si="12"/>
        <v>--</v>
      </c>
      <c r="G542" s="407"/>
      <c r="H542" s="407"/>
      <c r="I542" s="407"/>
      <c r="J542" s="407"/>
      <c r="K542" s="407"/>
      <c r="L542" s="407"/>
      <c r="M542" s="407"/>
      <c r="N542" s="407"/>
      <c r="O542" s="407"/>
      <c r="P542" s="407"/>
      <c r="Q542" s="407"/>
      <c r="R542" s="407"/>
      <c r="S542" s="407"/>
      <c r="T542" s="407"/>
      <c r="U542" s="407"/>
      <c r="V542" s="407"/>
      <c r="W542" s="407"/>
      <c r="X542" s="407"/>
      <c r="Y542" s="407"/>
    </row>
    <row r="543" spans="1:25" x14ac:dyDescent="0.25">
      <c r="A543" s="373">
        <v>498</v>
      </c>
      <c r="B543" s="374"/>
      <c r="C543" s="375"/>
      <c r="D543" s="459"/>
      <c r="F543" s="372" t="str">
        <f t="shared" si="12"/>
        <v>--</v>
      </c>
      <c r="G543" s="407"/>
      <c r="H543" s="407"/>
      <c r="I543" s="407"/>
      <c r="J543" s="407"/>
      <c r="K543" s="407"/>
      <c r="L543" s="407"/>
      <c r="M543" s="407"/>
      <c r="N543" s="407"/>
      <c r="O543" s="407"/>
      <c r="P543" s="407"/>
      <c r="Q543" s="407"/>
      <c r="R543" s="407"/>
      <c r="S543" s="407"/>
      <c r="T543" s="407"/>
      <c r="U543" s="407"/>
      <c r="V543" s="407"/>
      <c r="W543" s="407"/>
      <c r="X543" s="407"/>
      <c r="Y543" s="407"/>
    </row>
    <row r="544" spans="1:25" x14ac:dyDescent="0.25">
      <c r="A544" s="373">
        <v>499</v>
      </c>
      <c r="B544" s="374"/>
      <c r="C544" s="375"/>
      <c r="D544" s="459"/>
      <c r="F544" s="372" t="str">
        <f t="shared" si="12"/>
        <v>--</v>
      </c>
      <c r="G544" s="407"/>
    </row>
    <row r="545" spans="1:7" ht="15.75" thickBot="1" x14ac:dyDescent="0.3">
      <c r="A545" s="378">
        <v>500</v>
      </c>
      <c r="B545" s="379"/>
      <c r="C545" s="380"/>
      <c r="D545" s="381"/>
      <c r="F545" s="383" t="str">
        <f t="shared" si="12"/>
        <v>--</v>
      </c>
      <c r="G545" s="407"/>
    </row>
  </sheetData>
  <sheetProtection algorithmName="SHA-512" hashValue="YQd/x2WJ5OUxeZReduKYQebTWObri+otsWyXvbYT8FTWmwDqzxE37SvJLnWNUAKhJR6t7q0sLYkbhm1AzHVmtw==" saltValue="zIqAftuqIVgerYj82g70FA==" spinCount="100000" sheet="1" selectLockedCells="1"/>
  <mergeCells count="4">
    <mergeCell ref="A1:F1"/>
    <mergeCell ref="A7:F7"/>
    <mergeCell ref="A43:F43"/>
    <mergeCell ref="A30:F30"/>
  </mergeCells>
  <phoneticPr fontId="61" type="noConversion"/>
  <dataValidations count="4">
    <dataValidation type="list" allowBlank="1" showInputMessage="1" showErrorMessage="1" sqref="C46:C545" xr:uid="{69505F1D-C931-44DC-B84F-9CD07E76E685}">
      <formula1>IF(NOT(ISBLANK(B46)),Instrumentos)</formula1>
    </dataValidation>
    <dataValidation type="list" allowBlank="1" showInputMessage="1" showErrorMessage="1" sqref="D46:D545" xr:uid="{F4C47797-7E50-4FEE-92C8-508DF87CE3B3}">
      <formula1>IF(NOT(ISBLANK(B46)),Fases)</formula1>
    </dataValidation>
    <dataValidation type="list" allowBlank="1" showInputMessage="1" showErrorMessage="1" sqref="C4" xr:uid="{E50A1591-B46E-4057-8AFA-2D6762846454}">
      <formula1>AE3:AE4</formula1>
    </dataValidation>
    <dataValidation type="list" allowBlank="1" showInputMessage="1" showErrorMessage="1" sqref="C5" xr:uid="{4AA09F6E-A349-42E7-A5A6-72DD2F8E4C95}">
      <formula1>IF(ISBLANK(C4),"",IF(C4="Simples",$AF$3:$AF$18,IF(C4="Completa",$AF$3:$AF$127,"")))</formula1>
    </dataValidation>
  </dataValidations>
  <pageMargins left="0.51181102362204722" right="0.51181102362204722" top="0.78740157480314965" bottom="0.78740157480314965" header="0.31496062992125984" footer="0.31496062992125984"/>
  <pageSetup paperSize="9" scale="69" fitToHeight="0" orientation="portrait" r:id="rId1"/>
  <headerFooter>
    <oddHeader>&amp;CFormação Equilibrada e Dinâmica 
Página &amp;P de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35004-2CF3-4D09-9FD1-37490DD8DA7A}">
  <dimension ref="A1:AE131"/>
  <sheetViews>
    <sheetView zoomScaleNormal="100" workbookViewId="0">
      <selection activeCell="C4" sqref="C4"/>
    </sheetView>
  </sheetViews>
  <sheetFormatPr defaultRowHeight="15" x14ac:dyDescent="0.25"/>
  <cols>
    <col min="1" max="1" width="5" style="361" customWidth="1"/>
    <col min="2" max="2" width="53.7109375" style="361" customWidth="1"/>
    <col min="3" max="4" width="17.85546875" style="361" customWidth="1"/>
    <col min="5" max="5" width="11" style="361" customWidth="1"/>
    <col min="6" max="6" width="19.5703125" style="361" bestFit="1" customWidth="1"/>
    <col min="7" max="16384" width="9.140625" style="361"/>
  </cols>
  <sheetData>
    <row r="1" spans="1:7" ht="15.75" x14ac:dyDescent="0.25">
      <c r="A1" s="635" t="s">
        <v>184</v>
      </c>
      <c r="B1" s="635"/>
      <c r="C1" s="635"/>
      <c r="D1" s="635"/>
      <c r="E1" s="635"/>
      <c r="F1" s="635"/>
      <c r="G1" s="635"/>
    </row>
    <row r="2" spans="1:7" ht="15.75" thickBot="1" x14ac:dyDescent="0.3">
      <c r="A2" s="360"/>
    </row>
    <row r="3" spans="1:7" ht="15.75" thickBot="1" x14ac:dyDescent="0.3">
      <c r="A3" s="360"/>
      <c r="B3" s="363" t="s">
        <v>103</v>
      </c>
      <c r="C3" s="636">
        <f>'Quantidade Desejada de Músicos'!C3</f>
        <v>0</v>
      </c>
      <c r="D3" s="637"/>
    </row>
    <row r="4" spans="1:7" ht="15.75" thickBot="1" x14ac:dyDescent="0.3">
      <c r="A4" s="360"/>
      <c r="B4" s="363" t="s">
        <v>182</v>
      </c>
      <c r="C4" s="364"/>
      <c r="D4" s="386"/>
    </row>
    <row r="5" spans="1:7" x14ac:dyDescent="0.25">
      <c r="A5" s="360"/>
      <c r="B5" s="363" t="s">
        <v>183</v>
      </c>
      <c r="C5" s="364"/>
      <c r="D5" s="386"/>
    </row>
    <row r="6" spans="1:7" x14ac:dyDescent="0.25">
      <c r="A6" s="360"/>
      <c r="B6" s="363"/>
      <c r="C6" s="386"/>
      <c r="D6" s="386"/>
    </row>
    <row r="7" spans="1:7" ht="15.75" x14ac:dyDescent="0.25">
      <c r="A7" s="635" t="s">
        <v>185</v>
      </c>
      <c r="B7" s="635"/>
      <c r="C7" s="635"/>
      <c r="D7" s="635"/>
      <c r="E7" s="635"/>
      <c r="F7" s="635"/>
      <c r="G7" s="635"/>
    </row>
    <row r="8" spans="1:7" x14ac:dyDescent="0.25">
      <c r="A8" s="360"/>
      <c r="B8" s="363"/>
      <c r="C8" s="386"/>
      <c r="D8" s="386"/>
    </row>
    <row r="9" spans="1:7" x14ac:dyDescent="0.25">
      <c r="A9" s="360"/>
      <c r="B9" s="363"/>
      <c r="C9" s="386"/>
      <c r="D9" s="386"/>
    </row>
    <row r="10" spans="1:7" x14ac:dyDescent="0.25">
      <c r="A10" s="360"/>
      <c r="B10" s="457" t="s">
        <v>203</v>
      </c>
      <c r="C10" s="458" t="s">
        <v>200</v>
      </c>
      <c r="D10" s="458" t="s">
        <v>206</v>
      </c>
      <c r="E10" s="458" t="s">
        <v>201</v>
      </c>
      <c r="F10" s="458" t="s">
        <v>202</v>
      </c>
    </row>
    <row r="11" spans="1:7" x14ac:dyDescent="0.25">
      <c r="A11" s="360"/>
      <c r="B11" s="392" t="s">
        <v>109</v>
      </c>
      <c r="C11" s="367">
        <f>IF(C4="Sim",3,0)</f>
        <v>0</v>
      </c>
      <c r="D11" s="367">
        <f>C16</f>
        <v>0</v>
      </c>
      <c r="E11" s="367">
        <f>IF(C4="Sim",3-C16,0)</f>
        <v>0</v>
      </c>
      <c r="F11" s="367" t="str">
        <f>IF(E11=0,"Ok",IF(E11&lt;0,"Excesso","Necessidade"))</f>
        <v>Ok</v>
      </c>
    </row>
    <row r="12" spans="1:7" x14ac:dyDescent="0.25">
      <c r="A12" s="360"/>
      <c r="B12" s="393" t="s">
        <v>186</v>
      </c>
      <c r="C12" s="388">
        <f>(C5*3)</f>
        <v>0</v>
      </c>
      <c r="D12" s="388">
        <f>C17+C18</f>
        <v>0</v>
      </c>
      <c r="E12" s="388">
        <f>(C5*3)-SUM(C17:C18)</f>
        <v>0</v>
      </c>
      <c r="F12" s="388" t="str">
        <f>IF(E12=0,"Ok",IF(E12&lt;0,"Excesso","Necessidade"))</f>
        <v>Ok</v>
      </c>
    </row>
    <row r="13" spans="1:7" x14ac:dyDescent="0.25">
      <c r="A13" s="360"/>
      <c r="B13" s="363"/>
      <c r="C13" s="367"/>
      <c r="D13" s="367"/>
    </row>
    <row r="14" spans="1:7" x14ac:dyDescent="0.25">
      <c r="A14" s="360"/>
      <c r="B14" s="363"/>
      <c r="C14" s="367"/>
      <c r="D14" s="367"/>
    </row>
    <row r="15" spans="1:7" x14ac:dyDescent="0.25">
      <c r="A15" s="360"/>
      <c r="B15" s="406" t="s">
        <v>199</v>
      </c>
      <c r="C15" s="388"/>
      <c r="D15" s="386"/>
    </row>
    <row r="16" spans="1:7" x14ac:dyDescent="0.25">
      <c r="A16" s="360"/>
      <c r="B16" s="392" t="str">
        <f>'Quantidade Desejada de Músicos'!AH3</f>
        <v>Reunião de Jovens e Menores</v>
      </c>
      <c r="C16" s="386">
        <f>'Quantidade Desejada de Músicos'!AI4</f>
        <v>0</v>
      </c>
      <c r="D16" s="408" t="str">
        <f>IF(AND(C4="Não",C16&gt;0),"Não há Reunião de Jovens nessa localidade"," ")</f>
        <v xml:space="preserve"> </v>
      </c>
      <c r="F16" s="408"/>
    </row>
    <row r="17" spans="1:31" x14ac:dyDescent="0.25">
      <c r="A17" s="360"/>
      <c r="B17" s="392" t="str">
        <f>'Quantidade Desejada de Músicos'!AH4</f>
        <v>Culto Oficial</v>
      </c>
      <c r="C17" s="386">
        <f>'Quantidade Desejada de Músicos'!AI6</f>
        <v>0</v>
      </c>
      <c r="D17" s="386"/>
    </row>
    <row r="18" spans="1:31" x14ac:dyDescent="0.25">
      <c r="A18" s="360"/>
      <c r="B18" s="393" t="str">
        <f>_xlfn.CONCAT('Quantidade Desejada de Músicos'!AH5,"s")</f>
        <v>Oficializadas</v>
      </c>
      <c r="C18" s="388">
        <f>'Quantidade Desejada de Músicos'!AI7</f>
        <v>0</v>
      </c>
      <c r="D18" s="386"/>
    </row>
    <row r="19" spans="1:31" x14ac:dyDescent="0.25">
      <c r="A19" s="360"/>
      <c r="B19" s="363" t="s">
        <v>187</v>
      </c>
      <c r="C19" s="367">
        <f>SUM(C16:C18)</f>
        <v>0</v>
      </c>
      <c r="D19" s="367"/>
    </row>
    <row r="20" spans="1:31" x14ac:dyDescent="0.25">
      <c r="A20" s="360"/>
      <c r="B20" s="363"/>
      <c r="C20" s="367"/>
      <c r="D20" s="367"/>
    </row>
    <row r="21" spans="1:31" ht="15.75" x14ac:dyDescent="0.25">
      <c r="A21" s="460" t="s">
        <v>188</v>
      </c>
      <c r="B21" s="460"/>
      <c r="C21" s="460"/>
      <c r="D21" s="460"/>
      <c r="E21" s="460"/>
      <c r="F21" s="460"/>
      <c r="G21" s="460"/>
      <c r="Z21" s="638"/>
      <c r="AA21" s="638"/>
      <c r="AE21" s="361">
        <f t="shared" ref="AE21:AE25" si="0">AE20+4</f>
        <v>4</v>
      </c>
    </row>
    <row r="22" spans="1:31" x14ac:dyDescent="0.25">
      <c r="Z22" s="638"/>
      <c r="AA22" s="638"/>
      <c r="AE22" s="361">
        <f t="shared" si="0"/>
        <v>8</v>
      </c>
    </row>
    <row r="23" spans="1:31" x14ac:dyDescent="0.25">
      <c r="A23" s="360"/>
      <c r="B23" s="363" t="s">
        <v>189</v>
      </c>
      <c r="C23" s="367">
        <f>COUNTIF(F32:F131,'Quantidade Desejada de Músicos'!AG10)</f>
        <v>0</v>
      </c>
      <c r="D23" s="367"/>
      <c r="Z23" s="638"/>
      <c r="AA23" s="638"/>
      <c r="AE23" s="361">
        <f t="shared" si="0"/>
        <v>12</v>
      </c>
    </row>
    <row r="24" spans="1:31" x14ac:dyDescent="0.25">
      <c r="A24" s="360"/>
      <c r="B24" s="389" t="s">
        <v>190</v>
      </c>
      <c r="C24" s="385">
        <f>SUM(C25:C26)</f>
        <v>0</v>
      </c>
      <c r="D24" s="386"/>
      <c r="Z24" s="638"/>
      <c r="AA24" s="638"/>
      <c r="AE24" s="361">
        <f t="shared" si="0"/>
        <v>16</v>
      </c>
    </row>
    <row r="25" spans="1:31" x14ac:dyDescent="0.25">
      <c r="A25" s="360"/>
      <c r="B25" s="390" t="str">
        <f>CONCATENATE("Falta ",'Quantidade Desejada de Músicos'!AG9)</f>
        <v>Falta Nome</v>
      </c>
      <c r="C25" s="386">
        <f>COUNTIF(F32:F131,'Quantidade Desejada de Músicos'!AG9)</f>
        <v>0</v>
      </c>
      <c r="D25" s="386"/>
      <c r="Z25" s="638"/>
      <c r="AA25" s="638"/>
      <c r="AE25" s="361">
        <f t="shared" si="0"/>
        <v>20</v>
      </c>
    </row>
    <row r="26" spans="1:31" x14ac:dyDescent="0.25">
      <c r="A26" s="360"/>
      <c r="B26" s="391" t="str">
        <f>CONCATENATE("Falta ",'Quantidade Desejada de Músicos'!AG7)</f>
        <v>Falta Fase</v>
      </c>
      <c r="C26" s="388">
        <f>COUNTIF(F32:F131,'Quantidade Desejada de Músicos'!AG7)</f>
        <v>0</v>
      </c>
      <c r="D26" s="386"/>
    </row>
    <row r="27" spans="1:31" x14ac:dyDescent="0.25">
      <c r="A27" s="360"/>
      <c r="B27" s="363" t="s">
        <v>157</v>
      </c>
      <c r="C27" s="386">
        <f>SUM(C23:C24)</f>
        <v>0</v>
      </c>
      <c r="D27" s="386"/>
      <c r="AE27" s="361">
        <f>AE26+4</f>
        <v>4</v>
      </c>
    </row>
    <row r="28" spans="1:31" ht="15.75" x14ac:dyDescent="0.25">
      <c r="A28" s="639"/>
      <c r="B28" s="639"/>
      <c r="C28" s="639"/>
      <c r="D28" s="639"/>
      <c r="E28" s="639"/>
      <c r="F28" s="639"/>
    </row>
    <row r="29" spans="1:31" ht="15.75" x14ac:dyDescent="0.25">
      <c r="A29" s="635" t="s">
        <v>191</v>
      </c>
      <c r="B29" s="635"/>
      <c r="C29" s="635"/>
      <c r="D29" s="635"/>
      <c r="E29" s="635"/>
      <c r="F29" s="635"/>
      <c r="G29" s="635"/>
    </row>
    <row r="30" spans="1:31" ht="15.75" thickBot="1" x14ac:dyDescent="0.3">
      <c r="A30" s="360"/>
    </row>
    <row r="31" spans="1:31" ht="15.75" thickBot="1" x14ac:dyDescent="0.3">
      <c r="A31" s="384" t="s">
        <v>99</v>
      </c>
      <c r="B31" s="640" t="s">
        <v>100</v>
      </c>
      <c r="C31" s="641" t="s">
        <v>169</v>
      </c>
      <c r="D31" s="642"/>
      <c r="F31" s="384" t="s">
        <v>148</v>
      </c>
    </row>
    <row r="32" spans="1:31" x14ac:dyDescent="0.25">
      <c r="A32" s="643">
        <v>1</v>
      </c>
      <c r="B32" s="369"/>
      <c r="C32" s="465"/>
      <c r="D32" s="466"/>
      <c r="F32" s="644" t="str">
        <f>IF(AND(B32="",C32=""),'Quantidade Desejada de Músicos'!$AG$3,IF(C32="",'Quantidade Desejada de Músicos'!$AG$7,IF(B32="",'Quantidade Desejada de Músicos'!$AG$9,'Quantidade Desejada de Músicos'!$AG$10)))</f>
        <v>--</v>
      </c>
    </row>
    <row r="33" spans="1:6" x14ac:dyDescent="0.25">
      <c r="A33" s="645">
        <v>2</v>
      </c>
      <c r="B33" s="374"/>
      <c r="C33" s="461"/>
      <c r="D33" s="462"/>
      <c r="F33" s="646" t="str">
        <f>IF(AND(B33="",C33=""),'Quantidade Desejada de Músicos'!$AG$3,IF(C33="",'Quantidade Desejada de Músicos'!$AG$7,IF(B33="",'Quantidade Desejada de Músicos'!$AG$9,'Quantidade Desejada de Músicos'!$AG$10)))</f>
        <v>--</v>
      </c>
    </row>
    <row r="34" spans="1:6" x14ac:dyDescent="0.25">
      <c r="A34" s="645">
        <v>3</v>
      </c>
      <c r="B34" s="374"/>
      <c r="C34" s="461"/>
      <c r="D34" s="462"/>
      <c r="F34" s="646" t="str">
        <f>IF(AND(B34="",C34=""),'Quantidade Desejada de Músicos'!$AG$3,IF(C34="",'Quantidade Desejada de Músicos'!$AG$7,IF(B34="",'Quantidade Desejada de Músicos'!$AG$9,'Quantidade Desejada de Músicos'!$AG$10)))</f>
        <v>--</v>
      </c>
    </row>
    <row r="35" spans="1:6" x14ac:dyDescent="0.25">
      <c r="A35" s="645">
        <v>4</v>
      </c>
      <c r="B35" s="374"/>
      <c r="C35" s="461"/>
      <c r="D35" s="462"/>
      <c r="F35" s="646" t="str">
        <f>IF(AND(B35="",C35=""),'Quantidade Desejada de Músicos'!$AG$3,IF(C35="",'Quantidade Desejada de Músicos'!$AG$7,IF(B35="",'Quantidade Desejada de Músicos'!$AG$9,'Quantidade Desejada de Músicos'!$AG$10)))</f>
        <v>--</v>
      </c>
    </row>
    <row r="36" spans="1:6" x14ac:dyDescent="0.25">
      <c r="A36" s="645">
        <v>5</v>
      </c>
      <c r="B36" s="374"/>
      <c r="C36" s="461"/>
      <c r="D36" s="462"/>
      <c r="F36" s="646" t="str">
        <f>IF(AND(B36="",C36=""),'Quantidade Desejada de Músicos'!$AG$3,IF(C36="",'Quantidade Desejada de Músicos'!$AG$7,IF(B36="",'Quantidade Desejada de Músicos'!$AG$9,'Quantidade Desejada de Músicos'!$AG$10)))</f>
        <v>--</v>
      </c>
    </row>
    <row r="37" spans="1:6" x14ac:dyDescent="0.25">
      <c r="A37" s="645">
        <v>6</v>
      </c>
      <c r="B37" s="374"/>
      <c r="C37" s="463"/>
      <c r="D37" s="464"/>
      <c r="F37" s="646" t="str">
        <f>IF(AND(B37="",C37=""),'Quantidade Desejada de Músicos'!$AG$3,IF(C37="",'Quantidade Desejada de Músicos'!$AG$7,IF(B37="",'Quantidade Desejada de Músicos'!$AG$9,'Quantidade Desejada de Músicos'!$AG$10)))</f>
        <v>--</v>
      </c>
    </row>
    <row r="38" spans="1:6" x14ac:dyDescent="0.25">
      <c r="A38" s="645">
        <v>7</v>
      </c>
      <c r="B38" s="374"/>
      <c r="C38" s="463"/>
      <c r="D38" s="464"/>
      <c r="F38" s="646" t="str">
        <f>IF(AND(B38="",C38=""),'Quantidade Desejada de Músicos'!$AG$3,IF(C38="",'Quantidade Desejada de Músicos'!$AG$7,IF(B38="",'Quantidade Desejada de Músicos'!$AG$9,'Quantidade Desejada de Músicos'!$AG$10)))</f>
        <v>--</v>
      </c>
    </row>
    <row r="39" spans="1:6" x14ac:dyDescent="0.25">
      <c r="A39" s="645">
        <v>8</v>
      </c>
      <c r="B39" s="374"/>
      <c r="C39" s="463"/>
      <c r="D39" s="464"/>
      <c r="F39" s="646" t="str">
        <f>IF(AND(B39="",C39=""),'Quantidade Desejada de Músicos'!$AG$3,IF(C39="",'Quantidade Desejada de Músicos'!$AG$7,IF(B39="",'Quantidade Desejada de Músicos'!$AG$9,'Quantidade Desejada de Músicos'!$AG$10)))</f>
        <v>--</v>
      </c>
    </row>
    <row r="40" spans="1:6" x14ac:dyDescent="0.25">
      <c r="A40" s="645">
        <v>9</v>
      </c>
      <c r="B40" s="374"/>
      <c r="C40" s="463"/>
      <c r="D40" s="464"/>
      <c r="F40" s="646" t="str">
        <f>IF(AND(B40="",C40=""),'Quantidade Desejada de Músicos'!$AG$3,IF(C40="",'Quantidade Desejada de Músicos'!$AG$7,IF(B40="",'Quantidade Desejada de Músicos'!$AG$9,'Quantidade Desejada de Músicos'!$AG$10)))</f>
        <v>--</v>
      </c>
    </row>
    <row r="41" spans="1:6" x14ac:dyDescent="0.25">
      <c r="A41" s="645">
        <v>10</v>
      </c>
      <c r="B41" s="374"/>
      <c r="C41" s="463"/>
      <c r="D41" s="464"/>
      <c r="F41" s="646" t="str">
        <f>IF(AND(B41="",C41=""),'Quantidade Desejada de Músicos'!$AG$3,IF(C41="",'Quantidade Desejada de Músicos'!$AG$7,IF(B41="",'Quantidade Desejada de Músicos'!$AG$9,'Quantidade Desejada de Músicos'!$AG$10)))</f>
        <v>--</v>
      </c>
    </row>
    <row r="42" spans="1:6" x14ac:dyDescent="0.25">
      <c r="A42" s="645">
        <v>11</v>
      </c>
      <c r="B42" s="374"/>
      <c r="C42" s="463"/>
      <c r="D42" s="464"/>
      <c r="F42" s="646" t="str">
        <f>IF(AND(B42="",C42=""),'Quantidade Desejada de Músicos'!$AG$3,IF(C42="",'Quantidade Desejada de Músicos'!$AG$7,IF(B42="",'Quantidade Desejada de Músicos'!$AG$9,'Quantidade Desejada de Músicos'!$AG$10)))</f>
        <v>--</v>
      </c>
    </row>
    <row r="43" spans="1:6" x14ac:dyDescent="0.25">
      <c r="A43" s="645">
        <v>12</v>
      </c>
      <c r="B43" s="374"/>
      <c r="C43" s="463"/>
      <c r="D43" s="464"/>
      <c r="F43" s="646" t="str">
        <f>IF(AND(B43="",C43=""),'Quantidade Desejada de Músicos'!$AG$3,IF(C43="",'Quantidade Desejada de Músicos'!$AG$7,IF(B43="",'Quantidade Desejada de Músicos'!$AG$9,'Quantidade Desejada de Músicos'!$AG$10)))</f>
        <v>--</v>
      </c>
    </row>
    <row r="44" spans="1:6" x14ac:dyDescent="0.25">
      <c r="A44" s="645">
        <v>13</v>
      </c>
      <c r="B44" s="374"/>
      <c r="C44" s="463"/>
      <c r="D44" s="464"/>
      <c r="F44" s="646" t="str">
        <f>IF(AND(B44="",C44=""),'Quantidade Desejada de Músicos'!$AG$3,IF(C44="",'Quantidade Desejada de Músicos'!$AG$7,IF(B44="",'Quantidade Desejada de Músicos'!$AG$9,'Quantidade Desejada de Músicos'!$AG$10)))</f>
        <v>--</v>
      </c>
    </row>
    <row r="45" spans="1:6" x14ac:dyDescent="0.25">
      <c r="A45" s="645">
        <v>14</v>
      </c>
      <c r="B45" s="455"/>
      <c r="C45" s="463"/>
      <c r="D45" s="464"/>
      <c r="F45" s="646" t="str">
        <f>IF(AND(B45="",C45=""),'Quantidade Desejada de Músicos'!$AG$3,IF(C45="",'Quantidade Desejada de Músicos'!$AG$7,IF(B45="",'Quantidade Desejada de Músicos'!$AG$9,'Quantidade Desejada de Músicos'!$AG$10)))</f>
        <v>--</v>
      </c>
    </row>
    <row r="46" spans="1:6" x14ac:dyDescent="0.25">
      <c r="A46" s="645">
        <v>15</v>
      </c>
      <c r="B46" s="455"/>
      <c r="C46" s="461"/>
      <c r="D46" s="462"/>
      <c r="F46" s="646" t="str">
        <f>IF(AND(B46="",C46=""),'Quantidade Desejada de Músicos'!$AG$3,IF(C46="",'Quantidade Desejada de Músicos'!$AG$7,IF(B46="",'Quantidade Desejada de Músicos'!$AG$9,'Quantidade Desejada de Músicos'!$AG$10)))</f>
        <v>--</v>
      </c>
    </row>
    <row r="47" spans="1:6" x14ac:dyDescent="0.25">
      <c r="A47" s="645">
        <v>16</v>
      </c>
      <c r="B47" s="455"/>
      <c r="C47" s="461"/>
      <c r="D47" s="462"/>
      <c r="F47" s="646" t="str">
        <f>IF(AND(B47="",C47=""),'Quantidade Desejada de Músicos'!$AG$3,IF(C47="",'Quantidade Desejada de Músicos'!$AG$7,IF(B47="",'Quantidade Desejada de Músicos'!$AG$9,'Quantidade Desejada de Músicos'!$AG$10)))</f>
        <v>--</v>
      </c>
    </row>
    <row r="48" spans="1:6" x14ac:dyDescent="0.25">
      <c r="A48" s="645">
        <v>17</v>
      </c>
      <c r="B48" s="455"/>
      <c r="C48" s="461"/>
      <c r="D48" s="462"/>
      <c r="F48" s="646" t="str">
        <f>IF(AND(B48="",C48=""),'Quantidade Desejada de Músicos'!$AG$3,IF(C48="",'Quantidade Desejada de Músicos'!$AG$7,IF(B48="",'Quantidade Desejada de Músicos'!$AG$9,'Quantidade Desejada de Músicos'!$AG$10)))</f>
        <v>--</v>
      </c>
    </row>
    <row r="49" spans="1:6" x14ac:dyDescent="0.25">
      <c r="A49" s="645">
        <v>18</v>
      </c>
      <c r="B49" s="455"/>
      <c r="C49" s="461"/>
      <c r="D49" s="462"/>
      <c r="F49" s="646" t="str">
        <f>IF(AND(B49="",C49=""),'Quantidade Desejada de Músicos'!$AG$3,IF(C49="",'Quantidade Desejada de Músicos'!$AG$7,IF(B49="",'Quantidade Desejada de Músicos'!$AG$9,'Quantidade Desejada de Músicos'!$AG$10)))</f>
        <v>--</v>
      </c>
    </row>
    <row r="50" spans="1:6" x14ac:dyDescent="0.25">
      <c r="A50" s="645">
        <v>19</v>
      </c>
      <c r="B50" s="455"/>
      <c r="C50" s="461"/>
      <c r="D50" s="462"/>
      <c r="F50" s="646" t="str">
        <f>IF(AND(B50="",C50=""),'Quantidade Desejada de Músicos'!$AG$3,IF(C50="",'Quantidade Desejada de Músicos'!$AG$7,IF(B50="",'Quantidade Desejada de Músicos'!$AG$9,'Quantidade Desejada de Músicos'!$AG$10)))</f>
        <v>--</v>
      </c>
    </row>
    <row r="51" spans="1:6" x14ac:dyDescent="0.25">
      <c r="A51" s="645">
        <v>20</v>
      </c>
      <c r="B51" s="455"/>
      <c r="C51" s="461"/>
      <c r="D51" s="462"/>
      <c r="F51" s="646" t="str">
        <f>IF(AND(B51="",C51=""),'Quantidade Desejada de Músicos'!$AG$3,IF(C51="",'Quantidade Desejada de Músicos'!$AG$7,IF(B51="",'Quantidade Desejada de Músicos'!$AG$9,'Quantidade Desejada de Músicos'!$AG$10)))</f>
        <v>--</v>
      </c>
    </row>
    <row r="52" spans="1:6" x14ac:dyDescent="0.25">
      <c r="A52" s="645">
        <v>21</v>
      </c>
      <c r="B52" s="455"/>
      <c r="C52" s="461"/>
      <c r="D52" s="462"/>
      <c r="F52" s="646" t="str">
        <f>IF(AND(B52="",C52=""),'Quantidade Desejada de Músicos'!$AG$3,IF(C52="",'Quantidade Desejada de Músicos'!$AG$7,IF(B52="",'Quantidade Desejada de Músicos'!$AG$9,'Quantidade Desejada de Músicos'!$AG$10)))</f>
        <v>--</v>
      </c>
    </row>
    <row r="53" spans="1:6" x14ac:dyDescent="0.25">
      <c r="A53" s="645">
        <v>22</v>
      </c>
      <c r="B53" s="455"/>
      <c r="C53" s="461"/>
      <c r="D53" s="462"/>
      <c r="F53" s="646" t="str">
        <f>IF(AND(B53="",C53=""),'Quantidade Desejada de Músicos'!$AG$3,IF(C53="",'Quantidade Desejada de Músicos'!$AG$7,IF(B53="",'Quantidade Desejada de Músicos'!$AG$9,'Quantidade Desejada de Músicos'!$AG$10)))</f>
        <v>--</v>
      </c>
    </row>
    <row r="54" spans="1:6" x14ac:dyDescent="0.25">
      <c r="A54" s="645">
        <v>23</v>
      </c>
      <c r="B54" s="455"/>
      <c r="C54" s="461"/>
      <c r="D54" s="462"/>
      <c r="F54" s="646" t="str">
        <f>IF(AND(B54="",C54=""),'Quantidade Desejada de Músicos'!$AG$3,IF(C54="",'Quantidade Desejada de Músicos'!$AG$7,IF(B54="",'Quantidade Desejada de Músicos'!$AG$9,'Quantidade Desejada de Músicos'!$AG$10)))</f>
        <v>--</v>
      </c>
    </row>
    <row r="55" spans="1:6" x14ac:dyDescent="0.25">
      <c r="A55" s="645">
        <v>24</v>
      </c>
      <c r="B55" s="455"/>
      <c r="C55" s="461"/>
      <c r="D55" s="462"/>
      <c r="F55" s="646" t="str">
        <f>IF(AND(B55="",C55=""),'Quantidade Desejada de Músicos'!$AG$3,IF(C55="",'Quantidade Desejada de Músicos'!$AG$7,IF(B55="",'Quantidade Desejada de Músicos'!$AG$9,'Quantidade Desejada de Músicos'!$AG$10)))</f>
        <v>--</v>
      </c>
    </row>
    <row r="56" spans="1:6" x14ac:dyDescent="0.25">
      <c r="A56" s="645">
        <v>25</v>
      </c>
      <c r="B56" s="455"/>
      <c r="C56" s="461"/>
      <c r="D56" s="462"/>
      <c r="F56" s="646" t="str">
        <f>IF(AND(B56="",C56=""),'Quantidade Desejada de Músicos'!$AG$3,IF(C56="",'Quantidade Desejada de Músicos'!$AG$7,IF(B56="",'Quantidade Desejada de Músicos'!$AG$9,'Quantidade Desejada de Músicos'!$AG$10)))</f>
        <v>--</v>
      </c>
    </row>
    <row r="57" spans="1:6" x14ac:dyDescent="0.25">
      <c r="A57" s="645">
        <v>26</v>
      </c>
      <c r="B57" s="455"/>
      <c r="C57" s="461"/>
      <c r="D57" s="462"/>
      <c r="F57" s="646" t="str">
        <f>IF(AND(B57="",C57=""),'Quantidade Desejada de Músicos'!$AG$3,IF(C57="",'Quantidade Desejada de Músicos'!$AG$7,IF(B57="",'Quantidade Desejada de Músicos'!$AG$9,'Quantidade Desejada de Músicos'!$AG$10)))</f>
        <v>--</v>
      </c>
    </row>
    <row r="58" spans="1:6" x14ac:dyDescent="0.25">
      <c r="A58" s="645">
        <v>27</v>
      </c>
      <c r="B58" s="455"/>
      <c r="C58" s="461"/>
      <c r="D58" s="462"/>
      <c r="F58" s="646" t="str">
        <f>IF(AND(B58="",C58=""),'Quantidade Desejada de Músicos'!$AG$3,IF(C58="",'Quantidade Desejada de Músicos'!$AG$7,IF(B58="",'Quantidade Desejada de Músicos'!$AG$9,'Quantidade Desejada de Músicos'!$AG$10)))</f>
        <v>--</v>
      </c>
    </row>
    <row r="59" spans="1:6" x14ac:dyDescent="0.25">
      <c r="A59" s="645">
        <v>28</v>
      </c>
      <c r="B59" s="455"/>
      <c r="C59" s="461"/>
      <c r="D59" s="462"/>
      <c r="F59" s="646" t="str">
        <f>IF(AND(B59="",C59=""),'Quantidade Desejada de Músicos'!$AG$3,IF(C59="",'Quantidade Desejada de Músicos'!$AG$7,IF(B59="",'Quantidade Desejada de Músicos'!$AG$9,'Quantidade Desejada de Músicos'!$AG$10)))</f>
        <v>--</v>
      </c>
    </row>
    <row r="60" spans="1:6" x14ac:dyDescent="0.25">
      <c r="A60" s="645">
        <v>29</v>
      </c>
      <c r="B60" s="455"/>
      <c r="C60" s="461"/>
      <c r="D60" s="462"/>
      <c r="F60" s="646" t="str">
        <f>IF(AND(B60="",C60=""),'Quantidade Desejada de Músicos'!$AG$3,IF(C60="",'Quantidade Desejada de Músicos'!$AG$7,IF(B60="",'Quantidade Desejada de Músicos'!$AG$9,'Quantidade Desejada de Músicos'!$AG$10)))</f>
        <v>--</v>
      </c>
    </row>
    <row r="61" spans="1:6" x14ac:dyDescent="0.25">
      <c r="A61" s="645">
        <v>30</v>
      </c>
      <c r="B61" s="455"/>
      <c r="C61" s="461"/>
      <c r="D61" s="462"/>
      <c r="F61" s="646" t="str">
        <f>IF(AND(B61="",C61=""),'Quantidade Desejada de Músicos'!$AG$3,IF(C61="",'Quantidade Desejada de Músicos'!$AG$7,IF(B61="",'Quantidade Desejada de Músicos'!$AG$9,'Quantidade Desejada de Músicos'!$AG$10)))</f>
        <v>--</v>
      </c>
    </row>
    <row r="62" spans="1:6" x14ac:dyDescent="0.25">
      <c r="A62" s="645">
        <v>31</v>
      </c>
      <c r="B62" s="455"/>
      <c r="C62" s="461"/>
      <c r="D62" s="462"/>
      <c r="F62" s="646" t="str">
        <f>IF(AND(B62="",C62=""),'Quantidade Desejada de Músicos'!$AG$3,IF(C62="",'Quantidade Desejada de Músicos'!$AG$7,IF(B62="",'Quantidade Desejada de Músicos'!$AG$9,'Quantidade Desejada de Músicos'!$AG$10)))</f>
        <v>--</v>
      </c>
    </row>
    <row r="63" spans="1:6" x14ac:dyDescent="0.25">
      <c r="A63" s="645">
        <v>32</v>
      </c>
      <c r="B63" s="455"/>
      <c r="C63" s="461"/>
      <c r="D63" s="462"/>
      <c r="F63" s="646" t="str">
        <f>IF(AND(B63="",C63=""),'Quantidade Desejada de Músicos'!$AG$3,IF(C63="",'Quantidade Desejada de Músicos'!$AG$7,IF(B63="",'Quantidade Desejada de Músicos'!$AG$9,'Quantidade Desejada de Músicos'!$AG$10)))</f>
        <v>--</v>
      </c>
    </row>
    <row r="64" spans="1:6" x14ac:dyDescent="0.25">
      <c r="A64" s="645">
        <v>33</v>
      </c>
      <c r="B64" s="455"/>
      <c r="C64" s="461"/>
      <c r="D64" s="462"/>
      <c r="F64" s="646" t="str">
        <f>IF(AND(B64="",C64=""),'Quantidade Desejada de Músicos'!$AG$3,IF(C64="",'Quantidade Desejada de Músicos'!$AG$7,IF(B64="",'Quantidade Desejada de Músicos'!$AG$9,'Quantidade Desejada de Músicos'!$AG$10)))</f>
        <v>--</v>
      </c>
    </row>
    <row r="65" spans="1:6" x14ac:dyDescent="0.25">
      <c r="A65" s="645">
        <v>34</v>
      </c>
      <c r="B65" s="455"/>
      <c r="C65" s="461"/>
      <c r="D65" s="462"/>
      <c r="F65" s="646" t="str">
        <f>IF(AND(B65="",C65=""),'Quantidade Desejada de Músicos'!$AG$3,IF(C65="",'Quantidade Desejada de Músicos'!$AG$7,IF(B65="",'Quantidade Desejada de Músicos'!$AG$9,'Quantidade Desejada de Músicos'!$AG$10)))</f>
        <v>--</v>
      </c>
    </row>
    <row r="66" spans="1:6" x14ac:dyDescent="0.25">
      <c r="A66" s="645">
        <v>35</v>
      </c>
      <c r="B66" s="455"/>
      <c r="C66" s="461"/>
      <c r="D66" s="462"/>
      <c r="F66" s="646" t="str">
        <f>IF(AND(B66="",C66=""),'Quantidade Desejada de Músicos'!$AG$3,IF(C66="",'Quantidade Desejada de Músicos'!$AG$7,IF(B66="",'Quantidade Desejada de Músicos'!$AG$9,'Quantidade Desejada de Músicos'!$AG$10)))</f>
        <v>--</v>
      </c>
    </row>
    <row r="67" spans="1:6" x14ac:dyDescent="0.25">
      <c r="A67" s="645">
        <v>36</v>
      </c>
      <c r="B67" s="455"/>
      <c r="C67" s="461"/>
      <c r="D67" s="462"/>
      <c r="F67" s="646" t="str">
        <f>IF(AND(B67="",C67=""),'Quantidade Desejada de Músicos'!$AG$3,IF(C67="",'Quantidade Desejada de Músicos'!$AG$7,IF(B67="",'Quantidade Desejada de Músicos'!$AG$9,'Quantidade Desejada de Músicos'!$AG$10)))</f>
        <v>--</v>
      </c>
    </row>
    <row r="68" spans="1:6" x14ac:dyDescent="0.25">
      <c r="A68" s="645">
        <v>37</v>
      </c>
      <c r="B68" s="455"/>
      <c r="C68" s="461"/>
      <c r="D68" s="462"/>
      <c r="F68" s="646" t="str">
        <f>IF(AND(B68="",C68=""),'Quantidade Desejada de Músicos'!$AG$3,IF(C68="",'Quantidade Desejada de Músicos'!$AG$7,IF(B68="",'Quantidade Desejada de Músicos'!$AG$9,'Quantidade Desejada de Músicos'!$AG$10)))</f>
        <v>--</v>
      </c>
    </row>
    <row r="69" spans="1:6" x14ac:dyDescent="0.25">
      <c r="A69" s="645">
        <v>38</v>
      </c>
      <c r="B69" s="455"/>
      <c r="C69" s="461"/>
      <c r="D69" s="462"/>
      <c r="F69" s="646" t="str">
        <f>IF(AND(B69="",C69=""),'Quantidade Desejada de Músicos'!$AG$3,IF(C69="",'Quantidade Desejada de Músicos'!$AG$7,IF(B69="",'Quantidade Desejada de Músicos'!$AG$9,'Quantidade Desejada de Músicos'!$AG$10)))</f>
        <v>--</v>
      </c>
    </row>
    <row r="70" spans="1:6" x14ac:dyDescent="0.25">
      <c r="A70" s="645">
        <v>39</v>
      </c>
      <c r="B70" s="455"/>
      <c r="C70" s="461"/>
      <c r="D70" s="462"/>
      <c r="F70" s="646" t="str">
        <f>IF(AND(B70="",C70=""),'Quantidade Desejada de Músicos'!$AG$3,IF(C70="",'Quantidade Desejada de Músicos'!$AG$7,IF(B70="",'Quantidade Desejada de Músicos'!$AG$9,'Quantidade Desejada de Músicos'!$AG$10)))</f>
        <v>--</v>
      </c>
    </row>
    <row r="71" spans="1:6" x14ac:dyDescent="0.25">
      <c r="A71" s="645">
        <v>40</v>
      </c>
      <c r="B71" s="455"/>
      <c r="C71" s="461"/>
      <c r="D71" s="462"/>
      <c r="F71" s="646" t="str">
        <f>IF(AND(B71="",C71=""),'Quantidade Desejada de Músicos'!$AG$3,IF(C71="",'Quantidade Desejada de Músicos'!$AG$7,IF(B71="",'Quantidade Desejada de Músicos'!$AG$9,'Quantidade Desejada de Músicos'!$AG$10)))</f>
        <v>--</v>
      </c>
    </row>
    <row r="72" spans="1:6" x14ac:dyDescent="0.25">
      <c r="A72" s="645">
        <v>41</v>
      </c>
      <c r="B72" s="455"/>
      <c r="C72" s="461"/>
      <c r="D72" s="462"/>
      <c r="F72" s="646" t="str">
        <f>IF(AND(B72="",C72=""),'Quantidade Desejada de Músicos'!$AG$3,IF(C72="",'Quantidade Desejada de Músicos'!$AG$7,IF(B72="",'Quantidade Desejada de Músicos'!$AG$9,'Quantidade Desejada de Músicos'!$AG$10)))</f>
        <v>--</v>
      </c>
    </row>
    <row r="73" spans="1:6" x14ac:dyDescent="0.25">
      <c r="A73" s="645">
        <v>42</v>
      </c>
      <c r="B73" s="455"/>
      <c r="C73" s="461"/>
      <c r="D73" s="462"/>
      <c r="F73" s="646" t="str">
        <f>IF(AND(B73="",C73=""),'Quantidade Desejada de Músicos'!$AG$3,IF(C73="",'Quantidade Desejada de Músicos'!$AG$7,IF(B73="",'Quantidade Desejada de Músicos'!$AG$9,'Quantidade Desejada de Músicos'!$AG$10)))</f>
        <v>--</v>
      </c>
    </row>
    <row r="74" spans="1:6" x14ac:dyDescent="0.25">
      <c r="A74" s="645">
        <v>43</v>
      </c>
      <c r="B74" s="455"/>
      <c r="C74" s="461"/>
      <c r="D74" s="462"/>
      <c r="F74" s="646" t="str">
        <f>IF(AND(B74="",C74=""),'Quantidade Desejada de Músicos'!$AG$3,IF(C74="",'Quantidade Desejada de Músicos'!$AG$7,IF(B74="",'Quantidade Desejada de Músicos'!$AG$9,'Quantidade Desejada de Músicos'!$AG$10)))</f>
        <v>--</v>
      </c>
    </row>
    <row r="75" spans="1:6" x14ac:dyDescent="0.25">
      <c r="A75" s="645">
        <v>44</v>
      </c>
      <c r="B75" s="455"/>
      <c r="C75" s="461"/>
      <c r="D75" s="462"/>
      <c r="F75" s="646" t="str">
        <f>IF(AND(B75="",C75=""),'Quantidade Desejada de Músicos'!$AG$3,IF(C75="",'Quantidade Desejada de Músicos'!$AG$7,IF(B75="",'Quantidade Desejada de Músicos'!$AG$9,'Quantidade Desejada de Músicos'!$AG$10)))</f>
        <v>--</v>
      </c>
    </row>
    <row r="76" spans="1:6" x14ac:dyDescent="0.25">
      <c r="A76" s="645">
        <v>45</v>
      </c>
      <c r="B76" s="455"/>
      <c r="C76" s="461"/>
      <c r="D76" s="462"/>
      <c r="F76" s="646" t="str">
        <f>IF(AND(B76="",C76=""),'Quantidade Desejada de Músicos'!$AG$3,IF(C76="",'Quantidade Desejada de Músicos'!$AG$7,IF(B76="",'Quantidade Desejada de Músicos'!$AG$9,'Quantidade Desejada de Músicos'!$AG$10)))</f>
        <v>--</v>
      </c>
    </row>
    <row r="77" spans="1:6" x14ac:dyDescent="0.25">
      <c r="A77" s="645">
        <v>46</v>
      </c>
      <c r="B77" s="455"/>
      <c r="C77" s="461"/>
      <c r="D77" s="462"/>
      <c r="F77" s="646" t="str">
        <f>IF(AND(B77="",C77=""),'Quantidade Desejada de Músicos'!$AG$3,IF(C77="",'Quantidade Desejada de Músicos'!$AG$7,IF(B77="",'Quantidade Desejada de Músicos'!$AG$9,'Quantidade Desejada de Músicos'!$AG$10)))</f>
        <v>--</v>
      </c>
    </row>
    <row r="78" spans="1:6" x14ac:dyDescent="0.25">
      <c r="A78" s="645">
        <v>47</v>
      </c>
      <c r="B78" s="455"/>
      <c r="C78" s="461"/>
      <c r="D78" s="462"/>
      <c r="F78" s="646" t="str">
        <f>IF(AND(B78="",C78=""),'Quantidade Desejada de Músicos'!$AG$3,IF(C78="",'Quantidade Desejada de Músicos'!$AG$7,IF(B78="",'Quantidade Desejada de Músicos'!$AG$9,'Quantidade Desejada de Músicos'!$AG$10)))</f>
        <v>--</v>
      </c>
    </row>
    <row r="79" spans="1:6" x14ac:dyDescent="0.25">
      <c r="A79" s="645">
        <v>48</v>
      </c>
      <c r="B79" s="455"/>
      <c r="C79" s="461"/>
      <c r="D79" s="462"/>
      <c r="F79" s="646" t="str">
        <f>IF(AND(B79="",C79=""),'Quantidade Desejada de Músicos'!$AG$3,IF(C79="",'Quantidade Desejada de Músicos'!$AG$7,IF(B79="",'Quantidade Desejada de Músicos'!$AG$9,'Quantidade Desejada de Músicos'!$AG$10)))</f>
        <v>--</v>
      </c>
    </row>
    <row r="80" spans="1:6" x14ac:dyDescent="0.25">
      <c r="A80" s="645">
        <v>49</v>
      </c>
      <c r="B80" s="455"/>
      <c r="C80" s="461"/>
      <c r="D80" s="462"/>
      <c r="F80" s="646" t="str">
        <f>IF(AND(B80="",C80=""),'Quantidade Desejada de Músicos'!$AG$3,IF(C80="",'Quantidade Desejada de Músicos'!$AG$7,IF(B80="",'Quantidade Desejada de Músicos'!$AG$9,'Quantidade Desejada de Músicos'!$AG$10)))</f>
        <v>--</v>
      </c>
    </row>
    <row r="81" spans="1:6" x14ac:dyDescent="0.25">
      <c r="A81" s="645">
        <v>50</v>
      </c>
      <c r="B81" s="455"/>
      <c r="C81" s="461"/>
      <c r="D81" s="462"/>
      <c r="F81" s="646" t="str">
        <f>IF(AND(B81="",C81=""),'Quantidade Desejada de Músicos'!$AG$3,IF(C81="",'Quantidade Desejada de Músicos'!$AG$7,IF(B81="",'Quantidade Desejada de Músicos'!$AG$9,'Quantidade Desejada de Músicos'!$AG$10)))</f>
        <v>--</v>
      </c>
    </row>
    <row r="82" spans="1:6" x14ac:dyDescent="0.25">
      <c r="A82" s="645">
        <v>51</v>
      </c>
      <c r="B82" s="455"/>
      <c r="C82" s="461"/>
      <c r="D82" s="462"/>
      <c r="F82" s="646" t="str">
        <f>IF(AND(B82="",C82=""),'Quantidade Desejada de Músicos'!$AG$3,IF(C82="",'Quantidade Desejada de Músicos'!$AG$7,IF(B82="",'Quantidade Desejada de Músicos'!$AG$9,'Quantidade Desejada de Músicos'!$AG$10)))</f>
        <v>--</v>
      </c>
    </row>
    <row r="83" spans="1:6" x14ac:dyDescent="0.25">
      <c r="A83" s="645">
        <v>52</v>
      </c>
      <c r="B83" s="455"/>
      <c r="C83" s="461"/>
      <c r="D83" s="462"/>
      <c r="F83" s="646" t="str">
        <f>IF(AND(B83="",C83=""),'Quantidade Desejada de Músicos'!$AG$3,IF(C83="",'Quantidade Desejada de Músicos'!$AG$7,IF(B83="",'Quantidade Desejada de Músicos'!$AG$9,'Quantidade Desejada de Músicos'!$AG$10)))</f>
        <v>--</v>
      </c>
    </row>
    <row r="84" spans="1:6" x14ac:dyDescent="0.25">
      <c r="A84" s="645">
        <v>53</v>
      </c>
      <c r="B84" s="455"/>
      <c r="C84" s="461"/>
      <c r="D84" s="462"/>
      <c r="F84" s="646" t="str">
        <f>IF(AND(B84="",C84=""),'Quantidade Desejada de Músicos'!$AG$3,IF(C84="",'Quantidade Desejada de Músicos'!$AG$7,IF(B84="",'Quantidade Desejada de Músicos'!$AG$9,'Quantidade Desejada de Músicos'!$AG$10)))</f>
        <v>--</v>
      </c>
    </row>
    <row r="85" spans="1:6" x14ac:dyDescent="0.25">
      <c r="A85" s="645">
        <v>54</v>
      </c>
      <c r="B85" s="455"/>
      <c r="C85" s="461"/>
      <c r="D85" s="462"/>
      <c r="F85" s="646" t="str">
        <f>IF(AND(B85="",C85=""),'Quantidade Desejada de Músicos'!$AG$3,IF(C85="",'Quantidade Desejada de Músicos'!$AG$7,IF(B85="",'Quantidade Desejada de Músicos'!$AG$9,'Quantidade Desejada de Músicos'!$AG$10)))</f>
        <v>--</v>
      </c>
    </row>
    <row r="86" spans="1:6" x14ac:dyDescent="0.25">
      <c r="A86" s="645">
        <v>55</v>
      </c>
      <c r="B86" s="455"/>
      <c r="C86" s="461"/>
      <c r="D86" s="462"/>
      <c r="F86" s="646" t="str">
        <f>IF(AND(B86="",C86=""),'Quantidade Desejada de Músicos'!$AG$3,IF(C86="",'Quantidade Desejada de Músicos'!$AG$7,IF(B86="",'Quantidade Desejada de Músicos'!$AG$9,'Quantidade Desejada de Músicos'!$AG$10)))</f>
        <v>--</v>
      </c>
    </row>
    <row r="87" spans="1:6" x14ac:dyDescent="0.25">
      <c r="A87" s="645">
        <v>56</v>
      </c>
      <c r="B87" s="455"/>
      <c r="C87" s="461"/>
      <c r="D87" s="462"/>
      <c r="F87" s="646" t="str">
        <f>IF(AND(B87="",C87=""),'Quantidade Desejada de Músicos'!$AG$3,IF(C87="",'Quantidade Desejada de Músicos'!$AG$7,IF(B87="",'Quantidade Desejada de Músicos'!$AG$9,'Quantidade Desejada de Músicos'!$AG$10)))</f>
        <v>--</v>
      </c>
    </row>
    <row r="88" spans="1:6" x14ac:dyDescent="0.25">
      <c r="A88" s="645">
        <v>57</v>
      </c>
      <c r="B88" s="455"/>
      <c r="C88" s="461"/>
      <c r="D88" s="462"/>
      <c r="F88" s="646" t="str">
        <f>IF(AND(B88="",C88=""),'Quantidade Desejada de Músicos'!$AG$3,IF(C88="",'Quantidade Desejada de Músicos'!$AG$7,IF(B88="",'Quantidade Desejada de Músicos'!$AG$9,'Quantidade Desejada de Músicos'!$AG$10)))</f>
        <v>--</v>
      </c>
    </row>
    <row r="89" spans="1:6" x14ac:dyDescent="0.25">
      <c r="A89" s="645">
        <v>58</v>
      </c>
      <c r="B89" s="455"/>
      <c r="C89" s="461"/>
      <c r="D89" s="462"/>
      <c r="F89" s="646" t="str">
        <f>IF(AND(B89="",C89=""),'Quantidade Desejada de Músicos'!$AG$3,IF(C89="",'Quantidade Desejada de Músicos'!$AG$7,IF(B89="",'Quantidade Desejada de Músicos'!$AG$9,'Quantidade Desejada de Músicos'!$AG$10)))</f>
        <v>--</v>
      </c>
    </row>
    <row r="90" spans="1:6" x14ac:dyDescent="0.25">
      <c r="A90" s="645">
        <v>59</v>
      </c>
      <c r="B90" s="455"/>
      <c r="C90" s="461"/>
      <c r="D90" s="462"/>
      <c r="F90" s="646" t="str">
        <f>IF(AND(B90="",C90=""),'Quantidade Desejada de Músicos'!$AG$3,IF(C90="",'Quantidade Desejada de Músicos'!$AG$7,IF(B90="",'Quantidade Desejada de Músicos'!$AG$9,'Quantidade Desejada de Músicos'!$AG$10)))</f>
        <v>--</v>
      </c>
    </row>
    <row r="91" spans="1:6" x14ac:dyDescent="0.25">
      <c r="A91" s="645">
        <v>60</v>
      </c>
      <c r="B91" s="455"/>
      <c r="C91" s="461"/>
      <c r="D91" s="462"/>
      <c r="F91" s="646" t="str">
        <f>IF(AND(B91="",C91=""),'Quantidade Desejada de Músicos'!$AG$3,IF(C91="",'Quantidade Desejada de Músicos'!$AG$7,IF(B91="",'Quantidade Desejada de Músicos'!$AG$9,'Quantidade Desejada de Músicos'!$AG$10)))</f>
        <v>--</v>
      </c>
    </row>
    <row r="92" spans="1:6" x14ac:dyDescent="0.25">
      <c r="A92" s="645">
        <v>61</v>
      </c>
      <c r="B92" s="455"/>
      <c r="C92" s="461"/>
      <c r="D92" s="462"/>
      <c r="F92" s="646" t="str">
        <f>IF(AND(B92="",C92=""),'Quantidade Desejada de Músicos'!$AG$3,IF(C92="",'Quantidade Desejada de Músicos'!$AG$7,IF(B92="",'Quantidade Desejada de Músicos'!$AG$9,'Quantidade Desejada de Músicos'!$AG$10)))</f>
        <v>--</v>
      </c>
    </row>
    <row r="93" spans="1:6" x14ac:dyDescent="0.25">
      <c r="A93" s="645">
        <v>62</v>
      </c>
      <c r="B93" s="455"/>
      <c r="C93" s="461"/>
      <c r="D93" s="462"/>
      <c r="F93" s="646" t="str">
        <f>IF(AND(B93="",C93=""),'Quantidade Desejada de Músicos'!$AG$3,IF(C93="",'Quantidade Desejada de Músicos'!$AG$7,IF(B93="",'Quantidade Desejada de Músicos'!$AG$9,'Quantidade Desejada de Músicos'!$AG$10)))</f>
        <v>--</v>
      </c>
    </row>
    <row r="94" spans="1:6" x14ac:dyDescent="0.25">
      <c r="A94" s="645">
        <v>63</v>
      </c>
      <c r="B94" s="455"/>
      <c r="C94" s="461"/>
      <c r="D94" s="462"/>
      <c r="F94" s="646" t="str">
        <f>IF(AND(B94="",C94=""),'Quantidade Desejada de Músicos'!$AG$3,IF(C94="",'Quantidade Desejada de Músicos'!$AG$7,IF(B94="",'Quantidade Desejada de Músicos'!$AG$9,'Quantidade Desejada de Músicos'!$AG$10)))</f>
        <v>--</v>
      </c>
    </row>
    <row r="95" spans="1:6" x14ac:dyDescent="0.25">
      <c r="A95" s="645">
        <v>64</v>
      </c>
      <c r="B95" s="455"/>
      <c r="C95" s="461"/>
      <c r="D95" s="462"/>
      <c r="F95" s="646" t="str">
        <f>IF(AND(B95="",C95=""),'Quantidade Desejada de Músicos'!$AG$3,IF(C95="",'Quantidade Desejada de Músicos'!$AG$7,IF(B95="",'Quantidade Desejada de Músicos'!$AG$9,'Quantidade Desejada de Músicos'!$AG$10)))</f>
        <v>--</v>
      </c>
    </row>
    <row r="96" spans="1:6" x14ac:dyDescent="0.25">
      <c r="A96" s="645">
        <v>65</v>
      </c>
      <c r="B96" s="455"/>
      <c r="C96" s="461"/>
      <c r="D96" s="462"/>
      <c r="F96" s="646" t="str">
        <f>IF(AND(B96="",C96=""),'Quantidade Desejada de Músicos'!$AG$3,IF(C96="",'Quantidade Desejada de Músicos'!$AG$7,IF(B96="",'Quantidade Desejada de Músicos'!$AG$9,'Quantidade Desejada de Músicos'!$AG$10)))</f>
        <v>--</v>
      </c>
    </row>
    <row r="97" spans="1:6" x14ac:dyDescent="0.25">
      <c r="A97" s="645">
        <v>66</v>
      </c>
      <c r="B97" s="455"/>
      <c r="C97" s="461"/>
      <c r="D97" s="462"/>
      <c r="F97" s="646" t="str">
        <f>IF(AND(B97="",C97=""),'Quantidade Desejada de Músicos'!$AG$3,IF(C97="",'Quantidade Desejada de Músicos'!$AG$7,IF(B97="",'Quantidade Desejada de Músicos'!$AG$9,'Quantidade Desejada de Músicos'!$AG$10)))</f>
        <v>--</v>
      </c>
    </row>
    <row r="98" spans="1:6" x14ac:dyDescent="0.25">
      <c r="A98" s="645">
        <v>67</v>
      </c>
      <c r="B98" s="455"/>
      <c r="C98" s="461"/>
      <c r="D98" s="462"/>
      <c r="F98" s="646" t="str">
        <f>IF(AND(B98="",C98=""),'Quantidade Desejada de Músicos'!$AG$3,IF(C98="",'Quantidade Desejada de Músicos'!$AG$7,IF(B98="",'Quantidade Desejada de Músicos'!$AG$9,'Quantidade Desejada de Músicos'!$AG$10)))</f>
        <v>--</v>
      </c>
    </row>
    <row r="99" spans="1:6" x14ac:dyDescent="0.25">
      <c r="A99" s="645">
        <v>68</v>
      </c>
      <c r="B99" s="455"/>
      <c r="C99" s="461"/>
      <c r="D99" s="462"/>
      <c r="F99" s="646" t="str">
        <f>IF(AND(B99="",C99=""),'Quantidade Desejada de Músicos'!$AG$3,IF(C99="",'Quantidade Desejada de Músicos'!$AG$7,IF(B99="",'Quantidade Desejada de Músicos'!$AG$9,'Quantidade Desejada de Músicos'!$AG$10)))</f>
        <v>--</v>
      </c>
    </row>
    <row r="100" spans="1:6" x14ac:dyDescent="0.25">
      <c r="A100" s="645">
        <v>69</v>
      </c>
      <c r="B100" s="455"/>
      <c r="C100" s="461"/>
      <c r="D100" s="462"/>
      <c r="F100" s="646" t="str">
        <f>IF(AND(B100="",C100=""),'Quantidade Desejada de Músicos'!$AG$3,IF(C100="",'Quantidade Desejada de Músicos'!$AG$7,IF(B100="",'Quantidade Desejada de Músicos'!$AG$9,'Quantidade Desejada de Músicos'!$AG$10)))</f>
        <v>--</v>
      </c>
    </row>
    <row r="101" spans="1:6" x14ac:dyDescent="0.25">
      <c r="A101" s="645">
        <v>70</v>
      </c>
      <c r="B101" s="455"/>
      <c r="C101" s="461"/>
      <c r="D101" s="462"/>
      <c r="F101" s="646" t="str">
        <f>IF(AND(B101="",C101=""),'Quantidade Desejada de Músicos'!$AG$3,IF(C101="",'Quantidade Desejada de Músicos'!$AG$7,IF(B101="",'Quantidade Desejada de Músicos'!$AG$9,'Quantidade Desejada de Músicos'!$AG$10)))</f>
        <v>--</v>
      </c>
    </row>
    <row r="102" spans="1:6" x14ac:dyDescent="0.25">
      <c r="A102" s="645">
        <v>71</v>
      </c>
      <c r="B102" s="455"/>
      <c r="C102" s="461"/>
      <c r="D102" s="462"/>
      <c r="F102" s="646" t="str">
        <f>IF(AND(B102="",C102=""),'Quantidade Desejada de Músicos'!$AG$3,IF(C102="",'Quantidade Desejada de Músicos'!$AG$7,IF(B102="",'Quantidade Desejada de Músicos'!$AG$9,'Quantidade Desejada de Músicos'!$AG$10)))</f>
        <v>--</v>
      </c>
    </row>
    <row r="103" spans="1:6" x14ac:dyDescent="0.25">
      <c r="A103" s="645">
        <v>72</v>
      </c>
      <c r="B103" s="455"/>
      <c r="C103" s="461"/>
      <c r="D103" s="462"/>
      <c r="F103" s="646" t="str">
        <f>IF(AND(B103="",C103=""),'Quantidade Desejada de Músicos'!$AG$3,IF(C103="",'Quantidade Desejada de Músicos'!$AG$7,IF(B103="",'Quantidade Desejada de Músicos'!$AG$9,'Quantidade Desejada de Músicos'!$AG$10)))</f>
        <v>--</v>
      </c>
    </row>
    <row r="104" spans="1:6" x14ac:dyDescent="0.25">
      <c r="A104" s="645">
        <v>73</v>
      </c>
      <c r="B104" s="455"/>
      <c r="C104" s="461"/>
      <c r="D104" s="462"/>
      <c r="F104" s="646" t="str">
        <f>IF(AND(B104="",C104=""),'Quantidade Desejada de Músicos'!$AG$3,IF(C104="",'Quantidade Desejada de Músicos'!$AG$7,IF(B104="",'Quantidade Desejada de Músicos'!$AG$9,'Quantidade Desejada de Músicos'!$AG$10)))</f>
        <v>--</v>
      </c>
    </row>
    <row r="105" spans="1:6" x14ac:dyDescent="0.25">
      <c r="A105" s="645">
        <v>74</v>
      </c>
      <c r="B105" s="455"/>
      <c r="C105" s="461"/>
      <c r="D105" s="462"/>
      <c r="F105" s="646" t="str">
        <f>IF(AND(B105="",C105=""),'Quantidade Desejada de Músicos'!$AG$3,IF(C105="",'Quantidade Desejada de Músicos'!$AG$7,IF(B105="",'Quantidade Desejada de Músicos'!$AG$9,'Quantidade Desejada de Músicos'!$AG$10)))</f>
        <v>--</v>
      </c>
    </row>
    <row r="106" spans="1:6" x14ac:dyDescent="0.25">
      <c r="A106" s="645">
        <v>75</v>
      </c>
      <c r="B106" s="455"/>
      <c r="C106" s="461"/>
      <c r="D106" s="462"/>
      <c r="F106" s="646" t="str">
        <f>IF(AND(B106="",C106=""),'Quantidade Desejada de Músicos'!$AG$3,IF(C106="",'Quantidade Desejada de Músicos'!$AG$7,IF(B106="",'Quantidade Desejada de Músicos'!$AG$9,'Quantidade Desejada de Músicos'!$AG$10)))</f>
        <v>--</v>
      </c>
    </row>
    <row r="107" spans="1:6" x14ac:dyDescent="0.25">
      <c r="A107" s="645">
        <v>76</v>
      </c>
      <c r="B107" s="455"/>
      <c r="C107" s="461"/>
      <c r="D107" s="462"/>
      <c r="F107" s="646" t="str">
        <f>IF(AND(B107="",C107=""),'Quantidade Desejada de Músicos'!$AG$3,IF(C107="",'Quantidade Desejada de Músicos'!$AG$7,IF(B107="",'Quantidade Desejada de Músicos'!$AG$9,'Quantidade Desejada de Músicos'!$AG$10)))</f>
        <v>--</v>
      </c>
    </row>
    <row r="108" spans="1:6" x14ac:dyDescent="0.25">
      <c r="A108" s="645">
        <v>77</v>
      </c>
      <c r="B108" s="455"/>
      <c r="C108" s="461"/>
      <c r="D108" s="462"/>
      <c r="F108" s="646" t="str">
        <f>IF(AND(B108="",C108=""),'Quantidade Desejada de Músicos'!$AG$3,IF(C108="",'Quantidade Desejada de Músicos'!$AG$7,IF(B108="",'Quantidade Desejada de Músicos'!$AG$9,'Quantidade Desejada de Músicos'!$AG$10)))</f>
        <v>--</v>
      </c>
    </row>
    <row r="109" spans="1:6" x14ac:dyDescent="0.25">
      <c r="A109" s="645">
        <v>78</v>
      </c>
      <c r="B109" s="455"/>
      <c r="C109" s="461"/>
      <c r="D109" s="462"/>
      <c r="F109" s="646" t="str">
        <f>IF(AND(B109="",C109=""),'Quantidade Desejada de Músicos'!$AG$3,IF(C109="",'Quantidade Desejada de Músicos'!$AG$7,IF(B109="",'Quantidade Desejada de Músicos'!$AG$9,'Quantidade Desejada de Músicos'!$AG$10)))</f>
        <v>--</v>
      </c>
    </row>
    <row r="110" spans="1:6" x14ac:dyDescent="0.25">
      <c r="A110" s="645">
        <v>79</v>
      </c>
      <c r="B110" s="455"/>
      <c r="C110" s="461"/>
      <c r="D110" s="462"/>
      <c r="F110" s="646" t="str">
        <f>IF(AND(B110="",C110=""),'Quantidade Desejada de Músicos'!$AG$3,IF(C110="",'Quantidade Desejada de Músicos'!$AG$7,IF(B110="",'Quantidade Desejada de Músicos'!$AG$9,'Quantidade Desejada de Músicos'!$AG$10)))</f>
        <v>--</v>
      </c>
    </row>
    <row r="111" spans="1:6" x14ac:dyDescent="0.25">
      <c r="A111" s="645">
        <v>80</v>
      </c>
      <c r="B111" s="455"/>
      <c r="C111" s="461"/>
      <c r="D111" s="462"/>
      <c r="F111" s="646" t="str">
        <f>IF(AND(B111="",C111=""),'Quantidade Desejada de Músicos'!$AG$3,IF(C111="",'Quantidade Desejada de Músicos'!$AG$7,IF(B111="",'Quantidade Desejada de Músicos'!$AG$9,'Quantidade Desejada de Músicos'!$AG$10)))</f>
        <v>--</v>
      </c>
    </row>
    <row r="112" spans="1:6" x14ac:dyDescent="0.25">
      <c r="A112" s="645">
        <v>81</v>
      </c>
      <c r="B112" s="455"/>
      <c r="C112" s="461"/>
      <c r="D112" s="462"/>
      <c r="F112" s="646" t="str">
        <f>IF(AND(B112="",C112=""),'Quantidade Desejada de Músicos'!$AG$3,IF(C112="",'Quantidade Desejada de Músicos'!$AG$7,IF(B112="",'Quantidade Desejada de Músicos'!$AG$9,'Quantidade Desejada de Músicos'!$AG$10)))</f>
        <v>--</v>
      </c>
    </row>
    <row r="113" spans="1:6" x14ac:dyDescent="0.25">
      <c r="A113" s="645">
        <v>82</v>
      </c>
      <c r="B113" s="455"/>
      <c r="C113" s="461"/>
      <c r="D113" s="462"/>
      <c r="F113" s="646" t="str">
        <f>IF(AND(B113="",C113=""),'Quantidade Desejada de Músicos'!$AG$3,IF(C113="",'Quantidade Desejada de Músicos'!$AG$7,IF(B113="",'Quantidade Desejada de Músicos'!$AG$9,'Quantidade Desejada de Músicos'!$AG$10)))</f>
        <v>--</v>
      </c>
    </row>
    <row r="114" spans="1:6" x14ac:dyDescent="0.25">
      <c r="A114" s="645">
        <v>83</v>
      </c>
      <c r="B114" s="455"/>
      <c r="C114" s="461"/>
      <c r="D114" s="462"/>
      <c r="F114" s="646" t="str">
        <f>IF(AND(B114="",C114=""),'Quantidade Desejada de Músicos'!$AG$3,IF(C114="",'Quantidade Desejada de Músicos'!$AG$7,IF(B114="",'Quantidade Desejada de Músicos'!$AG$9,'Quantidade Desejada de Músicos'!$AG$10)))</f>
        <v>--</v>
      </c>
    </row>
    <row r="115" spans="1:6" x14ac:dyDescent="0.25">
      <c r="A115" s="645">
        <v>84</v>
      </c>
      <c r="B115" s="455"/>
      <c r="C115" s="461"/>
      <c r="D115" s="462"/>
      <c r="F115" s="646" t="str">
        <f>IF(AND(B115="",C115=""),'Quantidade Desejada de Músicos'!$AG$3,IF(C115="",'Quantidade Desejada de Músicos'!$AG$7,IF(B115="",'Quantidade Desejada de Músicos'!$AG$9,'Quantidade Desejada de Músicos'!$AG$10)))</f>
        <v>--</v>
      </c>
    </row>
    <row r="116" spans="1:6" x14ac:dyDescent="0.25">
      <c r="A116" s="645">
        <v>85</v>
      </c>
      <c r="B116" s="455"/>
      <c r="C116" s="461"/>
      <c r="D116" s="462"/>
      <c r="F116" s="646" t="str">
        <f>IF(AND(B116="",C116=""),'Quantidade Desejada de Músicos'!$AG$3,IF(C116="",'Quantidade Desejada de Músicos'!$AG$7,IF(B116="",'Quantidade Desejada de Músicos'!$AG$9,'Quantidade Desejada de Músicos'!$AG$10)))</f>
        <v>--</v>
      </c>
    </row>
    <row r="117" spans="1:6" x14ac:dyDescent="0.25">
      <c r="A117" s="645">
        <v>86</v>
      </c>
      <c r="B117" s="455"/>
      <c r="C117" s="461"/>
      <c r="D117" s="462"/>
      <c r="F117" s="646" t="str">
        <f>IF(AND(B117="",C117=""),'Quantidade Desejada de Músicos'!$AG$3,IF(C117="",'Quantidade Desejada de Músicos'!$AG$7,IF(B117="",'Quantidade Desejada de Músicos'!$AG$9,'Quantidade Desejada de Músicos'!$AG$10)))</f>
        <v>--</v>
      </c>
    </row>
    <row r="118" spans="1:6" x14ac:dyDescent="0.25">
      <c r="A118" s="645">
        <v>87</v>
      </c>
      <c r="B118" s="455"/>
      <c r="C118" s="461"/>
      <c r="D118" s="462"/>
      <c r="F118" s="646" t="str">
        <f>IF(AND(B118="",C118=""),'Quantidade Desejada de Músicos'!$AG$3,IF(C118="",'Quantidade Desejada de Músicos'!$AG$7,IF(B118="",'Quantidade Desejada de Músicos'!$AG$9,'Quantidade Desejada de Músicos'!$AG$10)))</f>
        <v>--</v>
      </c>
    </row>
    <row r="119" spans="1:6" x14ac:dyDescent="0.25">
      <c r="A119" s="645">
        <v>88</v>
      </c>
      <c r="B119" s="455"/>
      <c r="C119" s="461"/>
      <c r="D119" s="462"/>
      <c r="F119" s="646" t="str">
        <f>IF(AND(B119="",C119=""),'Quantidade Desejada de Músicos'!$AG$3,IF(C119="",'Quantidade Desejada de Músicos'!$AG$7,IF(B119="",'Quantidade Desejada de Músicos'!$AG$9,'Quantidade Desejada de Músicos'!$AG$10)))</f>
        <v>--</v>
      </c>
    </row>
    <row r="120" spans="1:6" x14ac:dyDescent="0.25">
      <c r="A120" s="645">
        <v>89</v>
      </c>
      <c r="B120" s="455"/>
      <c r="C120" s="461"/>
      <c r="D120" s="462"/>
      <c r="F120" s="646" t="str">
        <f>IF(AND(B120="",C120=""),'Quantidade Desejada de Músicos'!$AG$3,IF(C120="",'Quantidade Desejada de Músicos'!$AG$7,IF(B120="",'Quantidade Desejada de Músicos'!$AG$9,'Quantidade Desejada de Músicos'!$AG$10)))</f>
        <v>--</v>
      </c>
    </row>
    <row r="121" spans="1:6" x14ac:dyDescent="0.25">
      <c r="A121" s="645">
        <v>90</v>
      </c>
      <c r="B121" s="455"/>
      <c r="C121" s="461"/>
      <c r="D121" s="462"/>
      <c r="F121" s="646" t="str">
        <f>IF(AND(B121="",C121=""),'Quantidade Desejada de Músicos'!$AG$3,IF(C121="",'Quantidade Desejada de Músicos'!$AG$7,IF(B121="",'Quantidade Desejada de Músicos'!$AG$9,'Quantidade Desejada de Músicos'!$AG$10)))</f>
        <v>--</v>
      </c>
    </row>
    <row r="122" spans="1:6" x14ac:dyDescent="0.25">
      <c r="A122" s="645">
        <v>91</v>
      </c>
      <c r="B122" s="455"/>
      <c r="C122" s="461"/>
      <c r="D122" s="462"/>
      <c r="F122" s="646" t="str">
        <f>IF(AND(B122="",C122=""),'Quantidade Desejada de Músicos'!$AG$3,IF(C122="",'Quantidade Desejada de Músicos'!$AG$7,IF(B122="",'Quantidade Desejada de Músicos'!$AG$9,'Quantidade Desejada de Músicos'!$AG$10)))</f>
        <v>--</v>
      </c>
    </row>
    <row r="123" spans="1:6" x14ac:dyDescent="0.25">
      <c r="A123" s="645">
        <v>92</v>
      </c>
      <c r="B123" s="455"/>
      <c r="C123" s="461"/>
      <c r="D123" s="462"/>
      <c r="F123" s="646" t="str">
        <f>IF(AND(B123="",C123=""),'Quantidade Desejada de Músicos'!$AG$3,IF(C123="",'Quantidade Desejada de Músicos'!$AG$7,IF(B123="",'Quantidade Desejada de Músicos'!$AG$9,'Quantidade Desejada de Músicos'!$AG$10)))</f>
        <v>--</v>
      </c>
    </row>
    <row r="124" spans="1:6" x14ac:dyDescent="0.25">
      <c r="A124" s="645">
        <v>93</v>
      </c>
      <c r="B124" s="455"/>
      <c r="C124" s="461"/>
      <c r="D124" s="462"/>
      <c r="F124" s="646" t="str">
        <f>IF(AND(B124="",C124=""),'Quantidade Desejada de Músicos'!$AG$3,IF(C124="",'Quantidade Desejada de Músicos'!$AG$7,IF(B124="",'Quantidade Desejada de Músicos'!$AG$9,'Quantidade Desejada de Músicos'!$AG$10)))</f>
        <v>--</v>
      </c>
    </row>
    <row r="125" spans="1:6" x14ac:dyDescent="0.25">
      <c r="A125" s="645">
        <v>94</v>
      </c>
      <c r="B125" s="455"/>
      <c r="C125" s="461"/>
      <c r="D125" s="462"/>
      <c r="F125" s="646" t="str">
        <f>IF(AND(B125="",C125=""),'Quantidade Desejada de Músicos'!$AG$3,IF(C125="",'Quantidade Desejada de Músicos'!$AG$7,IF(B125="",'Quantidade Desejada de Músicos'!$AG$9,'Quantidade Desejada de Músicos'!$AG$10)))</f>
        <v>--</v>
      </c>
    </row>
    <row r="126" spans="1:6" x14ac:dyDescent="0.25">
      <c r="A126" s="645">
        <v>95</v>
      </c>
      <c r="B126" s="455"/>
      <c r="C126" s="461"/>
      <c r="D126" s="462"/>
      <c r="F126" s="646" t="str">
        <f>IF(AND(B126="",C126=""),'Quantidade Desejada de Músicos'!$AG$3,IF(C126="",'Quantidade Desejada de Músicos'!$AG$7,IF(B126="",'Quantidade Desejada de Músicos'!$AG$9,'Quantidade Desejada de Músicos'!$AG$10)))</f>
        <v>--</v>
      </c>
    </row>
    <row r="127" spans="1:6" x14ac:dyDescent="0.25">
      <c r="A127" s="645">
        <v>96</v>
      </c>
      <c r="B127" s="455"/>
      <c r="C127" s="461"/>
      <c r="D127" s="462"/>
      <c r="F127" s="646" t="str">
        <f>IF(AND(B127="",C127=""),'Quantidade Desejada de Músicos'!$AG$3,IF(C127="",'Quantidade Desejada de Músicos'!$AG$7,IF(B127="",'Quantidade Desejada de Músicos'!$AG$9,'Quantidade Desejada de Músicos'!$AG$10)))</f>
        <v>--</v>
      </c>
    </row>
    <row r="128" spans="1:6" x14ac:dyDescent="0.25">
      <c r="A128" s="645">
        <v>97</v>
      </c>
      <c r="B128" s="455"/>
      <c r="C128" s="461"/>
      <c r="D128" s="462"/>
      <c r="F128" s="646" t="str">
        <f>IF(AND(B128="",C128=""),'Quantidade Desejada de Músicos'!$AG$3,IF(C128="",'Quantidade Desejada de Músicos'!$AG$7,IF(B128="",'Quantidade Desejada de Músicos'!$AG$9,'Quantidade Desejada de Músicos'!$AG$10)))</f>
        <v>--</v>
      </c>
    </row>
    <row r="129" spans="1:6" x14ac:dyDescent="0.25">
      <c r="A129" s="645">
        <v>98</v>
      </c>
      <c r="B129" s="455"/>
      <c r="C129" s="461"/>
      <c r="D129" s="462"/>
      <c r="F129" s="646" t="str">
        <f>IF(AND(B129="",C129=""),'Quantidade Desejada de Músicos'!$AG$3,IF(C129="",'Quantidade Desejada de Músicos'!$AG$7,IF(B129="",'Quantidade Desejada de Músicos'!$AG$9,'Quantidade Desejada de Músicos'!$AG$10)))</f>
        <v>--</v>
      </c>
    </row>
    <row r="130" spans="1:6" x14ac:dyDescent="0.25">
      <c r="A130" s="645">
        <v>99</v>
      </c>
      <c r="B130" s="455"/>
      <c r="C130" s="461"/>
      <c r="D130" s="462"/>
      <c r="F130" s="646" t="str">
        <f>IF(AND(B130="",C130=""),'Quantidade Desejada de Músicos'!$AG$3,IF(C130="",'Quantidade Desejada de Músicos'!$AG$7,IF(B130="",'Quantidade Desejada de Músicos'!$AG$9,'Quantidade Desejada de Músicos'!$AG$10)))</f>
        <v>--</v>
      </c>
    </row>
    <row r="131" spans="1:6" ht="15.75" thickBot="1" x14ac:dyDescent="0.3">
      <c r="A131" s="647">
        <v>100</v>
      </c>
      <c r="B131" s="456"/>
      <c r="C131" s="467"/>
      <c r="D131" s="468"/>
      <c r="F131" s="648" t="str">
        <f>IF(AND(B131="",C131=""),'Quantidade Desejada de Músicos'!$AG$3,IF(C131="",'Quantidade Desejada de Músicos'!$AG$7,IF(B131="",'Quantidade Desejada de Músicos'!$AG$9,'Quantidade Desejada de Músicos'!$AG$10)))</f>
        <v>--</v>
      </c>
    </row>
  </sheetData>
  <sheetProtection algorithmName="SHA-512" hashValue="Qm/Nph8xK/0P0KV4fhUQ48GXjMNZ1Z+18/THd3jhCI1xH4WZParP6xKNVvgAwMobejNQxSqD6JXXVxyzI+JfWw==" saltValue="9cKN/3DA9+kjlfRK83AN5g==" spinCount="100000" sheet="1" objects="1" scenarios="1" selectLockedCells="1"/>
  <mergeCells count="106">
    <mergeCell ref="C131:D131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58:D58"/>
    <mergeCell ref="C59:D59"/>
    <mergeCell ref="C60:D60"/>
    <mergeCell ref="C51:D51"/>
    <mergeCell ref="C52:D52"/>
    <mergeCell ref="C53:D53"/>
    <mergeCell ref="C54:D54"/>
    <mergeCell ref="C55:D55"/>
    <mergeCell ref="C66:D66"/>
    <mergeCell ref="C49:D49"/>
    <mergeCell ref="C50:D50"/>
    <mergeCell ref="C41:D41"/>
    <mergeCell ref="C42:D42"/>
    <mergeCell ref="C43:D43"/>
    <mergeCell ref="C44:D44"/>
    <mergeCell ref="C45:D45"/>
    <mergeCell ref="C56:D56"/>
    <mergeCell ref="C57:D57"/>
    <mergeCell ref="C40:D40"/>
    <mergeCell ref="C31:D31"/>
    <mergeCell ref="C32:D32"/>
    <mergeCell ref="C33:D33"/>
    <mergeCell ref="C34:D34"/>
    <mergeCell ref="C35:D35"/>
    <mergeCell ref="C46:D46"/>
    <mergeCell ref="C47:D47"/>
    <mergeCell ref="C48:D48"/>
    <mergeCell ref="A28:F28"/>
    <mergeCell ref="A21:G21"/>
    <mergeCell ref="A29:G29"/>
    <mergeCell ref="A7:G7"/>
    <mergeCell ref="A1:G1"/>
    <mergeCell ref="C36:D36"/>
    <mergeCell ref="C37:D37"/>
    <mergeCell ref="C38:D38"/>
    <mergeCell ref="C39:D39"/>
  </mergeCells>
  <phoneticPr fontId="61" type="noConversion"/>
  <dataValidations count="3">
    <dataValidation type="list" allowBlank="1" showInputMessage="1" showErrorMessage="1" sqref="C4:D4" xr:uid="{B0CE7A95-707E-498D-B0B9-1D93411B9212}">
      <formula1>Sim_Nao</formula1>
    </dataValidation>
    <dataValidation type="list" allowBlank="1" showInputMessage="1" showErrorMessage="1" sqref="C5:D5" xr:uid="{020A728E-7225-4DF7-8E94-B87C87F3A7F0}">
      <formula1>QtdeCulto</formula1>
    </dataValidation>
    <dataValidation type="list" allowBlank="1" showInputMessage="1" showErrorMessage="1" sqref="C32:C131" xr:uid="{4C3231B3-2F85-4EA7-8227-324DBF78013E}">
      <formula1>IF(NOT(ISBLANK(B32)),FasesOrganistas)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  <pageSetUpPr fitToPage="1"/>
  </sheetPr>
  <dimension ref="A1:GI72"/>
  <sheetViews>
    <sheetView showGridLines="0" zoomScale="70" zoomScaleNormal="70" workbookViewId="0">
      <selection activeCell="A24" sqref="A24:XFD26"/>
    </sheetView>
  </sheetViews>
  <sheetFormatPr defaultColWidth="5.7109375" defaultRowHeight="12.75" x14ac:dyDescent="0.2"/>
  <cols>
    <col min="1" max="1" width="5.7109375" style="7" customWidth="1"/>
    <col min="2" max="2" width="13.85546875" style="7" bestFit="1" customWidth="1"/>
    <col min="3" max="3" width="5.85546875" style="7" customWidth="1"/>
    <col min="4" max="4" width="38.7109375" style="7" bestFit="1" customWidth="1"/>
    <col min="5" max="5" width="37.42578125" style="7" customWidth="1"/>
    <col min="6" max="6" width="20.7109375" style="7" customWidth="1"/>
    <col min="7" max="11" width="24.7109375" style="7" customWidth="1"/>
    <col min="12" max="12" width="24.5703125" style="7" customWidth="1"/>
    <col min="13" max="13" width="7" style="7" customWidth="1"/>
    <col min="14" max="14" width="25.7109375" style="7" customWidth="1"/>
    <col min="15" max="15" width="32.28515625" style="7" bestFit="1" customWidth="1"/>
    <col min="16" max="16" width="51.42578125" style="7" customWidth="1"/>
    <col min="17" max="17" width="10.7109375" style="7" customWidth="1"/>
    <col min="18" max="18" width="11.85546875" style="7" customWidth="1"/>
    <col min="19" max="19" width="10.7109375" style="7" customWidth="1"/>
    <col min="20" max="21" width="8.7109375" style="7" customWidth="1"/>
    <col min="22" max="22" width="15.28515625" style="7" customWidth="1"/>
    <col min="23" max="52" width="6.140625" style="7" customWidth="1"/>
    <col min="53" max="53" width="6.140625" style="7" hidden="1" customWidth="1"/>
    <col min="54" max="54" width="21.42578125" style="7" hidden="1" customWidth="1"/>
    <col min="55" max="55" width="4.42578125" style="7" hidden="1" customWidth="1"/>
    <col min="56" max="184" width="6.140625" style="7" hidden="1" customWidth="1"/>
    <col min="185" max="185" width="11.7109375" style="106" hidden="1" customWidth="1"/>
    <col min="186" max="186" width="11.7109375" style="7" hidden="1" customWidth="1"/>
    <col min="187" max="187" width="12.42578125" style="7" hidden="1" customWidth="1"/>
    <col min="188" max="189" width="11.7109375" style="7" hidden="1" customWidth="1"/>
    <col min="190" max="191" width="6.140625" style="7" hidden="1" customWidth="1"/>
    <col min="192" max="245" width="6.140625" style="7" customWidth="1"/>
    <col min="246" max="286" width="5.7109375" style="7"/>
    <col min="287" max="287" width="7.28515625" style="7" customWidth="1"/>
    <col min="288" max="288" width="12" style="7" customWidth="1"/>
    <col min="289" max="289" width="4.5703125" style="7" customWidth="1"/>
    <col min="290" max="290" width="25.28515625" style="7" customWidth="1"/>
    <col min="291" max="291" width="16.28515625" style="7" customWidth="1"/>
    <col min="292" max="292" width="18.5703125" style="7" customWidth="1"/>
    <col min="293" max="295" width="20.42578125" style="7" customWidth="1"/>
    <col min="296" max="296" width="20.28515625" style="7" customWidth="1"/>
    <col min="297" max="297" width="20.42578125" style="7" customWidth="1"/>
    <col min="298" max="298" width="21.42578125" style="7" customWidth="1"/>
    <col min="299" max="299" width="25.28515625" style="7" customWidth="1"/>
    <col min="300" max="300" width="8.28515625" style="7" customWidth="1"/>
    <col min="301" max="301" width="10.7109375" style="7" customWidth="1"/>
    <col min="302" max="302" width="11.85546875" style="7" customWidth="1"/>
    <col min="303" max="303" width="10.7109375" style="7" customWidth="1"/>
    <col min="304" max="305" width="8.7109375" style="7" customWidth="1"/>
    <col min="306" max="306" width="15.28515625" style="7" customWidth="1"/>
    <col min="307" max="501" width="6.140625" style="7" customWidth="1"/>
    <col min="502" max="542" width="5.7109375" style="7"/>
    <col min="543" max="543" width="7.28515625" style="7" customWidth="1"/>
    <col min="544" max="544" width="12" style="7" customWidth="1"/>
    <col min="545" max="545" width="4.5703125" style="7" customWidth="1"/>
    <col min="546" max="546" width="25.28515625" style="7" customWidth="1"/>
    <col min="547" max="547" width="16.28515625" style="7" customWidth="1"/>
    <col min="548" max="548" width="18.5703125" style="7" customWidth="1"/>
    <col min="549" max="551" width="20.42578125" style="7" customWidth="1"/>
    <col min="552" max="552" width="20.28515625" style="7" customWidth="1"/>
    <col min="553" max="553" width="20.42578125" style="7" customWidth="1"/>
    <col min="554" max="554" width="21.42578125" style="7" customWidth="1"/>
    <col min="555" max="555" width="25.28515625" style="7" customWidth="1"/>
    <col min="556" max="556" width="8.28515625" style="7" customWidth="1"/>
    <col min="557" max="557" width="10.7109375" style="7" customWidth="1"/>
    <col min="558" max="558" width="11.85546875" style="7" customWidth="1"/>
    <col min="559" max="559" width="10.7109375" style="7" customWidth="1"/>
    <col min="560" max="561" width="8.7109375" style="7" customWidth="1"/>
    <col min="562" max="562" width="15.28515625" style="7" customWidth="1"/>
    <col min="563" max="757" width="6.140625" style="7" customWidth="1"/>
    <col min="758" max="798" width="5.7109375" style="7"/>
    <col min="799" max="799" width="7.28515625" style="7" customWidth="1"/>
    <col min="800" max="800" width="12" style="7" customWidth="1"/>
    <col min="801" max="801" width="4.5703125" style="7" customWidth="1"/>
    <col min="802" max="802" width="25.28515625" style="7" customWidth="1"/>
    <col min="803" max="803" width="16.28515625" style="7" customWidth="1"/>
    <col min="804" max="804" width="18.5703125" style="7" customWidth="1"/>
    <col min="805" max="807" width="20.42578125" style="7" customWidth="1"/>
    <col min="808" max="808" width="20.28515625" style="7" customWidth="1"/>
    <col min="809" max="809" width="20.42578125" style="7" customWidth="1"/>
    <col min="810" max="810" width="21.42578125" style="7" customWidth="1"/>
    <col min="811" max="811" width="25.28515625" style="7" customWidth="1"/>
    <col min="812" max="812" width="8.28515625" style="7" customWidth="1"/>
    <col min="813" max="813" width="10.7109375" style="7" customWidth="1"/>
    <col min="814" max="814" width="11.85546875" style="7" customWidth="1"/>
    <col min="815" max="815" width="10.7109375" style="7" customWidth="1"/>
    <col min="816" max="817" width="8.7109375" style="7" customWidth="1"/>
    <col min="818" max="818" width="15.28515625" style="7" customWidth="1"/>
    <col min="819" max="1013" width="6.140625" style="7" customWidth="1"/>
    <col min="1014" max="1054" width="5.7109375" style="7"/>
    <col min="1055" max="1055" width="7.28515625" style="7" customWidth="1"/>
    <col min="1056" max="1056" width="12" style="7" customWidth="1"/>
    <col min="1057" max="1057" width="4.5703125" style="7" customWidth="1"/>
    <col min="1058" max="1058" width="25.28515625" style="7" customWidth="1"/>
    <col min="1059" max="1059" width="16.28515625" style="7" customWidth="1"/>
    <col min="1060" max="1060" width="18.5703125" style="7" customWidth="1"/>
    <col min="1061" max="1063" width="20.42578125" style="7" customWidth="1"/>
    <col min="1064" max="1064" width="20.28515625" style="7" customWidth="1"/>
    <col min="1065" max="1065" width="20.42578125" style="7" customWidth="1"/>
    <col min="1066" max="1066" width="21.42578125" style="7" customWidth="1"/>
    <col min="1067" max="1067" width="25.28515625" style="7" customWidth="1"/>
    <col min="1068" max="1068" width="8.28515625" style="7" customWidth="1"/>
    <col min="1069" max="1069" width="10.7109375" style="7" customWidth="1"/>
    <col min="1070" max="1070" width="11.85546875" style="7" customWidth="1"/>
    <col min="1071" max="1071" width="10.7109375" style="7" customWidth="1"/>
    <col min="1072" max="1073" width="8.7109375" style="7" customWidth="1"/>
    <col min="1074" max="1074" width="15.28515625" style="7" customWidth="1"/>
    <col min="1075" max="1269" width="6.140625" style="7" customWidth="1"/>
    <col min="1270" max="1310" width="5.7109375" style="7"/>
    <col min="1311" max="1311" width="7.28515625" style="7" customWidth="1"/>
    <col min="1312" max="1312" width="12" style="7" customWidth="1"/>
    <col min="1313" max="1313" width="4.5703125" style="7" customWidth="1"/>
    <col min="1314" max="1314" width="25.28515625" style="7" customWidth="1"/>
    <col min="1315" max="1315" width="16.28515625" style="7" customWidth="1"/>
    <col min="1316" max="1316" width="18.5703125" style="7" customWidth="1"/>
    <col min="1317" max="1319" width="20.42578125" style="7" customWidth="1"/>
    <col min="1320" max="1320" width="20.28515625" style="7" customWidth="1"/>
    <col min="1321" max="1321" width="20.42578125" style="7" customWidth="1"/>
    <col min="1322" max="1322" width="21.42578125" style="7" customWidth="1"/>
    <col min="1323" max="1323" width="25.28515625" style="7" customWidth="1"/>
    <col min="1324" max="1324" width="8.28515625" style="7" customWidth="1"/>
    <col min="1325" max="1325" width="10.7109375" style="7" customWidth="1"/>
    <col min="1326" max="1326" width="11.85546875" style="7" customWidth="1"/>
    <col min="1327" max="1327" width="10.7109375" style="7" customWidth="1"/>
    <col min="1328" max="1329" width="8.7109375" style="7" customWidth="1"/>
    <col min="1330" max="1330" width="15.28515625" style="7" customWidth="1"/>
    <col min="1331" max="1525" width="6.140625" style="7" customWidth="1"/>
    <col min="1526" max="1566" width="5.7109375" style="7"/>
    <col min="1567" max="1567" width="7.28515625" style="7" customWidth="1"/>
    <col min="1568" max="1568" width="12" style="7" customWidth="1"/>
    <col min="1569" max="1569" width="4.5703125" style="7" customWidth="1"/>
    <col min="1570" max="1570" width="25.28515625" style="7" customWidth="1"/>
    <col min="1571" max="1571" width="16.28515625" style="7" customWidth="1"/>
    <col min="1572" max="1572" width="18.5703125" style="7" customWidth="1"/>
    <col min="1573" max="1575" width="20.42578125" style="7" customWidth="1"/>
    <col min="1576" max="1576" width="20.28515625" style="7" customWidth="1"/>
    <col min="1577" max="1577" width="20.42578125" style="7" customWidth="1"/>
    <col min="1578" max="1578" width="21.42578125" style="7" customWidth="1"/>
    <col min="1579" max="1579" width="25.28515625" style="7" customWidth="1"/>
    <col min="1580" max="1580" width="8.28515625" style="7" customWidth="1"/>
    <col min="1581" max="1581" width="10.7109375" style="7" customWidth="1"/>
    <col min="1582" max="1582" width="11.85546875" style="7" customWidth="1"/>
    <col min="1583" max="1583" width="10.7109375" style="7" customWidth="1"/>
    <col min="1584" max="1585" width="8.7109375" style="7" customWidth="1"/>
    <col min="1586" max="1586" width="15.28515625" style="7" customWidth="1"/>
    <col min="1587" max="1781" width="6.140625" style="7" customWidth="1"/>
    <col min="1782" max="1822" width="5.7109375" style="7"/>
    <col min="1823" max="1823" width="7.28515625" style="7" customWidth="1"/>
    <col min="1824" max="1824" width="12" style="7" customWidth="1"/>
    <col min="1825" max="1825" width="4.5703125" style="7" customWidth="1"/>
    <col min="1826" max="1826" width="25.28515625" style="7" customWidth="1"/>
    <col min="1827" max="1827" width="16.28515625" style="7" customWidth="1"/>
    <col min="1828" max="1828" width="18.5703125" style="7" customWidth="1"/>
    <col min="1829" max="1831" width="20.42578125" style="7" customWidth="1"/>
    <col min="1832" max="1832" width="20.28515625" style="7" customWidth="1"/>
    <col min="1833" max="1833" width="20.42578125" style="7" customWidth="1"/>
    <col min="1834" max="1834" width="21.42578125" style="7" customWidth="1"/>
    <col min="1835" max="1835" width="25.28515625" style="7" customWidth="1"/>
    <col min="1836" max="1836" width="8.28515625" style="7" customWidth="1"/>
    <col min="1837" max="1837" width="10.7109375" style="7" customWidth="1"/>
    <col min="1838" max="1838" width="11.85546875" style="7" customWidth="1"/>
    <col min="1839" max="1839" width="10.7109375" style="7" customWidth="1"/>
    <col min="1840" max="1841" width="8.7109375" style="7" customWidth="1"/>
    <col min="1842" max="1842" width="15.28515625" style="7" customWidth="1"/>
    <col min="1843" max="2037" width="6.140625" style="7" customWidth="1"/>
    <col min="2038" max="2078" width="5.7109375" style="7"/>
    <col min="2079" max="2079" width="7.28515625" style="7" customWidth="1"/>
    <col min="2080" max="2080" width="12" style="7" customWidth="1"/>
    <col min="2081" max="2081" width="4.5703125" style="7" customWidth="1"/>
    <col min="2082" max="2082" width="25.28515625" style="7" customWidth="1"/>
    <col min="2083" max="2083" width="16.28515625" style="7" customWidth="1"/>
    <col min="2084" max="2084" width="18.5703125" style="7" customWidth="1"/>
    <col min="2085" max="2087" width="20.42578125" style="7" customWidth="1"/>
    <col min="2088" max="2088" width="20.28515625" style="7" customWidth="1"/>
    <col min="2089" max="2089" width="20.42578125" style="7" customWidth="1"/>
    <col min="2090" max="2090" width="21.42578125" style="7" customWidth="1"/>
    <col min="2091" max="2091" width="25.28515625" style="7" customWidth="1"/>
    <col min="2092" max="2092" width="8.28515625" style="7" customWidth="1"/>
    <col min="2093" max="2093" width="10.7109375" style="7" customWidth="1"/>
    <col min="2094" max="2094" width="11.85546875" style="7" customWidth="1"/>
    <col min="2095" max="2095" width="10.7109375" style="7" customWidth="1"/>
    <col min="2096" max="2097" width="8.7109375" style="7" customWidth="1"/>
    <col min="2098" max="2098" width="15.28515625" style="7" customWidth="1"/>
    <col min="2099" max="2293" width="6.140625" style="7" customWidth="1"/>
    <col min="2294" max="2334" width="5.7109375" style="7"/>
    <col min="2335" max="2335" width="7.28515625" style="7" customWidth="1"/>
    <col min="2336" max="2336" width="12" style="7" customWidth="1"/>
    <col min="2337" max="2337" width="4.5703125" style="7" customWidth="1"/>
    <col min="2338" max="2338" width="25.28515625" style="7" customWidth="1"/>
    <col min="2339" max="2339" width="16.28515625" style="7" customWidth="1"/>
    <col min="2340" max="2340" width="18.5703125" style="7" customWidth="1"/>
    <col min="2341" max="2343" width="20.42578125" style="7" customWidth="1"/>
    <col min="2344" max="2344" width="20.28515625" style="7" customWidth="1"/>
    <col min="2345" max="2345" width="20.42578125" style="7" customWidth="1"/>
    <col min="2346" max="2346" width="21.42578125" style="7" customWidth="1"/>
    <col min="2347" max="2347" width="25.28515625" style="7" customWidth="1"/>
    <col min="2348" max="2348" width="8.28515625" style="7" customWidth="1"/>
    <col min="2349" max="2349" width="10.7109375" style="7" customWidth="1"/>
    <col min="2350" max="2350" width="11.85546875" style="7" customWidth="1"/>
    <col min="2351" max="2351" width="10.7109375" style="7" customWidth="1"/>
    <col min="2352" max="2353" width="8.7109375" style="7" customWidth="1"/>
    <col min="2354" max="2354" width="15.28515625" style="7" customWidth="1"/>
    <col min="2355" max="2549" width="6.140625" style="7" customWidth="1"/>
    <col min="2550" max="2590" width="5.7109375" style="7"/>
    <col min="2591" max="2591" width="7.28515625" style="7" customWidth="1"/>
    <col min="2592" max="2592" width="12" style="7" customWidth="1"/>
    <col min="2593" max="2593" width="4.5703125" style="7" customWidth="1"/>
    <col min="2594" max="2594" width="25.28515625" style="7" customWidth="1"/>
    <col min="2595" max="2595" width="16.28515625" style="7" customWidth="1"/>
    <col min="2596" max="2596" width="18.5703125" style="7" customWidth="1"/>
    <col min="2597" max="2599" width="20.42578125" style="7" customWidth="1"/>
    <col min="2600" max="2600" width="20.28515625" style="7" customWidth="1"/>
    <col min="2601" max="2601" width="20.42578125" style="7" customWidth="1"/>
    <col min="2602" max="2602" width="21.42578125" style="7" customWidth="1"/>
    <col min="2603" max="2603" width="25.28515625" style="7" customWidth="1"/>
    <col min="2604" max="2604" width="8.28515625" style="7" customWidth="1"/>
    <col min="2605" max="2605" width="10.7109375" style="7" customWidth="1"/>
    <col min="2606" max="2606" width="11.85546875" style="7" customWidth="1"/>
    <col min="2607" max="2607" width="10.7109375" style="7" customWidth="1"/>
    <col min="2608" max="2609" width="8.7109375" style="7" customWidth="1"/>
    <col min="2610" max="2610" width="15.28515625" style="7" customWidth="1"/>
    <col min="2611" max="2805" width="6.140625" style="7" customWidth="1"/>
    <col min="2806" max="2846" width="5.7109375" style="7"/>
    <col min="2847" max="2847" width="7.28515625" style="7" customWidth="1"/>
    <col min="2848" max="2848" width="12" style="7" customWidth="1"/>
    <col min="2849" max="2849" width="4.5703125" style="7" customWidth="1"/>
    <col min="2850" max="2850" width="25.28515625" style="7" customWidth="1"/>
    <col min="2851" max="2851" width="16.28515625" style="7" customWidth="1"/>
    <col min="2852" max="2852" width="18.5703125" style="7" customWidth="1"/>
    <col min="2853" max="2855" width="20.42578125" style="7" customWidth="1"/>
    <col min="2856" max="2856" width="20.28515625" style="7" customWidth="1"/>
    <col min="2857" max="2857" width="20.42578125" style="7" customWidth="1"/>
    <col min="2858" max="2858" width="21.42578125" style="7" customWidth="1"/>
    <col min="2859" max="2859" width="25.28515625" style="7" customWidth="1"/>
    <col min="2860" max="2860" width="8.28515625" style="7" customWidth="1"/>
    <col min="2861" max="2861" width="10.7109375" style="7" customWidth="1"/>
    <col min="2862" max="2862" width="11.85546875" style="7" customWidth="1"/>
    <col min="2863" max="2863" width="10.7109375" style="7" customWidth="1"/>
    <col min="2864" max="2865" width="8.7109375" style="7" customWidth="1"/>
    <col min="2866" max="2866" width="15.28515625" style="7" customWidth="1"/>
    <col min="2867" max="3061" width="6.140625" style="7" customWidth="1"/>
    <col min="3062" max="3102" width="5.7109375" style="7"/>
    <col min="3103" max="3103" width="7.28515625" style="7" customWidth="1"/>
    <col min="3104" max="3104" width="12" style="7" customWidth="1"/>
    <col min="3105" max="3105" width="4.5703125" style="7" customWidth="1"/>
    <col min="3106" max="3106" width="25.28515625" style="7" customWidth="1"/>
    <col min="3107" max="3107" width="16.28515625" style="7" customWidth="1"/>
    <col min="3108" max="3108" width="18.5703125" style="7" customWidth="1"/>
    <col min="3109" max="3111" width="20.42578125" style="7" customWidth="1"/>
    <col min="3112" max="3112" width="20.28515625" style="7" customWidth="1"/>
    <col min="3113" max="3113" width="20.42578125" style="7" customWidth="1"/>
    <col min="3114" max="3114" width="21.42578125" style="7" customWidth="1"/>
    <col min="3115" max="3115" width="25.28515625" style="7" customWidth="1"/>
    <col min="3116" max="3116" width="8.28515625" style="7" customWidth="1"/>
    <col min="3117" max="3117" width="10.7109375" style="7" customWidth="1"/>
    <col min="3118" max="3118" width="11.85546875" style="7" customWidth="1"/>
    <col min="3119" max="3119" width="10.7109375" style="7" customWidth="1"/>
    <col min="3120" max="3121" width="8.7109375" style="7" customWidth="1"/>
    <col min="3122" max="3122" width="15.28515625" style="7" customWidth="1"/>
    <col min="3123" max="3317" width="6.140625" style="7" customWidth="1"/>
    <col min="3318" max="3358" width="5.7109375" style="7"/>
    <col min="3359" max="3359" width="7.28515625" style="7" customWidth="1"/>
    <col min="3360" max="3360" width="12" style="7" customWidth="1"/>
    <col min="3361" max="3361" width="4.5703125" style="7" customWidth="1"/>
    <col min="3362" max="3362" width="25.28515625" style="7" customWidth="1"/>
    <col min="3363" max="3363" width="16.28515625" style="7" customWidth="1"/>
    <col min="3364" max="3364" width="18.5703125" style="7" customWidth="1"/>
    <col min="3365" max="3367" width="20.42578125" style="7" customWidth="1"/>
    <col min="3368" max="3368" width="20.28515625" style="7" customWidth="1"/>
    <col min="3369" max="3369" width="20.42578125" style="7" customWidth="1"/>
    <col min="3370" max="3370" width="21.42578125" style="7" customWidth="1"/>
    <col min="3371" max="3371" width="25.28515625" style="7" customWidth="1"/>
    <col min="3372" max="3372" width="8.28515625" style="7" customWidth="1"/>
    <col min="3373" max="3373" width="10.7109375" style="7" customWidth="1"/>
    <col min="3374" max="3374" width="11.85546875" style="7" customWidth="1"/>
    <col min="3375" max="3375" width="10.7109375" style="7" customWidth="1"/>
    <col min="3376" max="3377" width="8.7109375" style="7" customWidth="1"/>
    <col min="3378" max="3378" width="15.28515625" style="7" customWidth="1"/>
    <col min="3379" max="3573" width="6.140625" style="7" customWidth="1"/>
    <col min="3574" max="3614" width="5.7109375" style="7"/>
    <col min="3615" max="3615" width="7.28515625" style="7" customWidth="1"/>
    <col min="3616" max="3616" width="12" style="7" customWidth="1"/>
    <col min="3617" max="3617" width="4.5703125" style="7" customWidth="1"/>
    <col min="3618" max="3618" width="25.28515625" style="7" customWidth="1"/>
    <col min="3619" max="3619" width="16.28515625" style="7" customWidth="1"/>
    <col min="3620" max="3620" width="18.5703125" style="7" customWidth="1"/>
    <col min="3621" max="3623" width="20.42578125" style="7" customWidth="1"/>
    <col min="3624" max="3624" width="20.28515625" style="7" customWidth="1"/>
    <col min="3625" max="3625" width="20.42578125" style="7" customWidth="1"/>
    <col min="3626" max="3626" width="21.42578125" style="7" customWidth="1"/>
    <col min="3627" max="3627" width="25.28515625" style="7" customWidth="1"/>
    <col min="3628" max="3628" width="8.28515625" style="7" customWidth="1"/>
    <col min="3629" max="3629" width="10.7109375" style="7" customWidth="1"/>
    <col min="3630" max="3630" width="11.85546875" style="7" customWidth="1"/>
    <col min="3631" max="3631" width="10.7109375" style="7" customWidth="1"/>
    <col min="3632" max="3633" width="8.7109375" style="7" customWidth="1"/>
    <col min="3634" max="3634" width="15.28515625" style="7" customWidth="1"/>
    <col min="3635" max="3829" width="6.140625" style="7" customWidth="1"/>
    <col min="3830" max="3870" width="5.7109375" style="7"/>
    <col min="3871" max="3871" width="7.28515625" style="7" customWidth="1"/>
    <col min="3872" max="3872" width="12" style="7" customWidth="1"/>
    <col min="3873" max="3873" width="4.5703125" style="7" customWidth="1"/>
    <col min="3874" max="3874" width="25.28515625" style="7" customWidth="1"/>
    <col min="3875" max="3875" width="16.28515625" style="7" customWidth="1"/>
    <col min="3876" max="3876" width="18.5703125" style="7" customWidth="1"/>
    <col min="3877" max="3879" width="20.42578125" style="7" customWidth="1"/>
    <col min="3880" max="3880" width="20.28515625" style="7" customWidth="1"/>
    <col min="3881" max="3881" width="20.42578125" style="7" customWidth="1"/>
    <col min="3882" max="3882" width="21.42578125" style="7" customWidth="1"/>
    <col min="3883" max="3883" width="25.28515625" style="7" customWidth="1"/>
    <col min="3884" max="3884" width="8.28515625" style="7" customWidth="1"/>
    <col min="3885" max="3885" width="10.7109375" style="7" customWidth="1"/>
    <col min="3886" max="3886" width="11.85546875" style="7" customWidth="1"/>
    <col min="3887" max="3887" width="10.7109375" style="7" customWidth="1"/>
    <col min="3888" max="3889" width="8.7109375" style="7" customWidth="1"/>
    <col min="3890" max="3890" width="15.28515625" style="7" customWidth="1"/>
    <col min="3891" max="4085" width="6.140625" style="7" customWidth="1"/>
    <col min="4086" max="4126" width="5.7109375" style="7"/>
    <col min="4127" max="4127" width="7.28515625" style="7" customWidth="1"/>
    <col min="4128" max="4128" width="12" style="7" customWidth="1"/>
    <col min="4129" max="4129" width="4.5703125" style="7" customWidth="1"/>
    <col min="4130" max="4130" width="25.28515625" style="7" customWidth="1"/>
    <col min="4131" max="4131" width="16.28515625" style="7" customWidth="1"/>
    <col min="4132" max="4132" width="18.5703125" style="7" customWidth="1"/>
    <col min="4133" max="4135" width="20.42578125" style="7" customWidth="1"/>
    <col min="4136" max="4136" width="20.28515625" style="7" customWidth="1"/>
    <col min="4137" max="4137" width="20.42578125" style="7" customWidth="1"/>
    <col min="4138" max="4138" width="21.42578125" style="7" customWidth="1"/>
    <col min="4139" max="4139" width="25.28515625" style="7" customWidth="1"/>
    <col min="4140" max="4140" width="8.28515625" style="7" customWidth="1"/>
    <col min="4141" max="4141" width="10.7109375" style="7" customWidth="1"/>
    <col min="4142" max="4142" width="11.85546875" style="7" customWidth="1"/>
    <col min="4143" max="4143" width="10.7109375" style="7" customWidth="1"/>
    <col min="4144" max="4145" width="8.7109375" style="7" customWidth="1"/>
    <col min="4146" max="4146" width="15.28515625" style="7" customWidth="1"/>
    <col min="4147" max="4341" width="6.140625" style="7" customWidth="1"/>
    <col min="4342" max="4382" width="5.7109375" style="7"/>
    <col min="4383" max="4383" width="7.28515625" style="7" customWidth="1"/>
    <col min="4384" max="4384" width="12" style="7" customWidth="1"/>
    <col min="4385" max="4385" width="4.5703125" style="7" customWidth="1"/>
    <col min="4386" max="4386" width="25.28515625" style="7" customWidth="1"/>
    <col min="4387" max="4387" width="16.28515625" style="7" customWidth="1"/>
    <col min="4388" max="4388" width="18.5703125" style="7" customWidth="1"/>
    <col min="4389" max="4391" width="20.42578125" style="7" customWidth="1"/>
    <col min="4392" max="4392" width="20.28515625" style="7" customWidth="1"/>
    <col min="4393" max="4393" width="20.42578125" style="7" customWidth="1"/>
    <col min="4394" max="4394" width="21.42578125" style="7" customWidth="1"/>
    <col min="4395" max="4395" width="25.28515625" style="7" customWidth="1"/>
    <col min="4396" max="4396" width="8.28515625" style="7" customWidth="1"/>
    <col min="4397" max="4397" width="10.7109375" style="7" customWidth="1"/>
    <col min="4398" max="4398" width="11.85546875" style="7" customWidth="1"/>
    <col min="4399" max="4399" width="10.7109375" style="7" customWidth="1"/>
    <col min="4400" max="4401" width="8.7109375" style="7" customWidth="1"/>
    <col min="4402" max="4402" width="15.28515625" style="7" customWidth="1"/>
    <col min="4403" max="4597" width="6.140625" style="7" customWidth="1"/>
    <col min="4598" max="4638" width="5.7109375" style="7"/>
    <col min="4639" max="4639" width="7.28515625" style="7" customWidth="1"/>
    <col min="4640" max="4640" width="12" style="7" customWidth="1"/>
    <col min="4641" max="4641" width="4.5703125" style="7" customWidth="1"/>
    <col min="4642" max="4642" width="25.28515625" style="7" customWidth="1"/>
    <col min="4643" max="4643" width="16.28515625" style="7" customWidth="1"/>
    <col min="4644" max="4644" width="18.5703125" style="7" customWidth="1"/>
    <col min="4645" max="4647" width="20.42578125" style="7" customWidth="1"/>
    <col min="4648" max="4648" width="20.28515625" style="7" customWidth="1"/>
    <col min="4649" max="4649" width="20.42578125" style="7" customWidth="1"/>
    <col min="4650" max="4650" width="21.42578125" style="7" customWidth="1"/>
    <col min="4651" max="4651" width="25.28515625" style="7" customWidth="1"/>
    <col min="4652" max="4652" width="8.28515625" style="7" customWidth="1"/>
    <col min="4653" max="4653" width="10.7109375" style="7" customWidth="1"/>
    <col min="4654" max="4654" width="11.85546875" style="7" customWidth="1"/>
    <col min="4655" max="4655" width="10.7109375" style="7" customWidth="1"/>
    <col min="4656" max="4657" width="8.7109375" style="7" customWidth="1"/>
    <col min="4658" max="4658" width="15.28515625" style="7" customWidth="1"/>
    <col min="4659" max="4853" width="6.140625" style="7" customWidth="1"/>
    <col min="4854" max="4894" width="5.7109375" style="7"/>
    <col min="4895" max="4895" width="7.28515625" style="7" customWidth="1"/>
    <col min="4896" max="4896" width="12" style="7" customWidth="1"/>
    <col min="4897" max="4897" width="4.5703125" style="7" customWidth="1"/>
    <col min="4898" max="4898" width="25.28515625" style="7" customWidth="1"/>
    <col min="4899" max="4899" width="16.28515625" style="7" customWidth="1"/>
    <col min="4900" max="4900" width="18.5703125" style="7" customWidth="1"/>
    <col min="4901" max="4903" width="20.42578125" style="7" customWidth="1"/>
    <col min="4904" max="4904" width="20.28515625" style="7" customWidth="1"/>
    <col min="4905" max="4905" width="20.42578125" style="7" customWidth="1"/>
    <col min="4906" max="4906" width="21.42578125" style="7" customWidth="1"/>
    <col min="4907" max="4907" width="25.28515625" style="7" customWidth="1"/>
    <col min="4908" max="4908" width="8.28515625" style="7" customWidth="1"/>
    <col min="4909" max="4909" width="10.7109375" style="7" customWidth="1"/>
    <col min="4910" max="4910" width="11.85546875" style="7" customWidth="1"/>
    <col min="4911" max="4911" width="10.7109375" style="7" customWidth="1"/>
    <col min="4912" max="4913" width="8.7109375" style="7" customWidth="1"/>
    <col min="4914" max="4914" width="15.28515625" style="7" customWidth="1"/>
    <col min="4915" max="5109" width="6.140625" style="7" customWidth="1"/>
    <col min="5110" max="5150" width="5.7109375" style="7"/>
    <col min="5151" max="5151" width="7.28515625" style="7" customWidth="1"/>
    <col min="5152" max="5152" width="12" style="7" customWidth="1"/>
    <col min="5153" max="5153" width="4.5703125" style="7" customWidth="1"/>
    <col min="5154" max="5154" width="25.28515625" style="7" customWidth="1"/>
    <col min="5155" max="5155" width="16.28515625" style="7" customWidth="1"/>
    <col min="5156" max="5156" width="18.5703125" style="7" customWidth="1"/>
    <col min="5157" max="5159" width="20.42578125" style="7" customWidth="1"/>
    <col min="5160" max="5160" width="20.28515625" style="7" customWidth="1"/>
    <col min="5161" max="5161" width="20.42578125" style="7" customWidth="1"/>
    <col min="5162" max="5162" width="21.42578125" style="7" customWidth="1"/>
    <col min="5163" max="5163" width="25.28515625" style="7" customWidth="1"/>
    <col min="5164" max="5164" width="8.28515625" style="7" customWidth="1"/>
    <col min="5165" max="5165" width="10.7109375" style="7" customWidth="1"/>
    <col min="5166" max="5166" width="11.85546875" style="7" customWidth="1"/>
    <col min="5167" max="5167" width="10.7109375" style="7" customWidth="1"/>
    <col min="5168" max="5169" width="8.7109375" style="7" customWidth="1"/>
    <col min="5170" max="5170" width="15.28515625" style="7" customWidth="1"/>
    <col min="5171" max="5365" width="6.140625" style="7" customWidth="1"/>
    <col min="5366" max="5406" width="5.7109375" style="7"/>
    <col min="5407" max="5407" width="7.28515625" style="7" customWidth="1"/>
    <col min="5408" max="5408" width="12" style="7" customWidth="1"/>
    <col min="5409" max="5409" width="4.5703125" style="7" customWidth="1"/>
    <col min="5410" max="5410" width="25.28515625" style="7" customWidth="1"/>
    <col min="5411" max="5411" width="16.28515625" style="7" customWidth="1"/>
    <col min="5412" max="5412" width="18.5703125" style="7" customWidth="1"/>
    <col min="5413" max="5415" width="20.42578125" style="7" customWidth="1"/>
    <col min="5416" max="5416" width="20.28515625" style="7" customWidth="1"/>
    <col min="5417" max="5417" width="20.42578125" style="7" customWidth="1"/>
    <col min="5418" max="5418" width="21.42578125" style="7" customWidth="1"/>
    <col min="5419" max="5419" width="25.28515625" style="7" customWidth="1"/>
    <col min="5420" max="5420" width="8.28515625" style="7" customWidth="1"/>
    <col min="5421" max="5421" width="10.7109375" style="7" customWidth="1"/>
    <col min="5422" max="5422" width="11.85546875" style="7" customWidth="1"/>
    <col min="5423" max="5423" width="10.7109375" style="7" customWidth="1"/>
    <col min="5424" max="5425" width="8.7109375" style="7" customWidth="1"/>
    <col min="5426" max="5426" width="15.28515625" style="7" customWidth="1"/>
    <col min="5427" max="5621" width="6.140625" style="7" customWidth="1"/>
    <col min="5622" max="5662" width="5.7109375" style="7"/>
    <col min="5663" max="5663" width="7.28515625" style="7" customWidth="1"/>
    <col min="5664" max="5664" width="12" style="7" customWidth="1"/>
    <col min="5665" max="5665" width="4.5703125" style="7" customWidth="1"/>
    <col min="5666" max="5666" width="25.28515625" style="7" customWidth="1"/>
    <col min="5667" max="5667" width="16.28515625" style="7" customWidth="1"/>
    <col min="5668" max="5668" width="18.5703125" style="7" customWidth="1"/>
    <col min="5669" max="5671" width="20.42578125" style="7" customWidth="1"/>
    <col min="5672" max="5672" width="20.28515625" style="7" customWidth="1"/>
    <col min="5673" max="5673" width="20.42578125" style="7" customWidth="1"/>
    <col min="5674" max="5674" width="21.42578125" style="7" customWidth="1"/>
    <col min="5675" max="5675" width="25.28515625" style="7" customWidth="1"/>
    <col min="5676" max="5676" width="8.28515625" style="7" customWidth="1"/>
    <col min="5677" max="5677" width="10.7109375" style="7" customWidth="1"/>
    <col min="5678" max="5678" width="11.85546875" style="7" customWidth="1"/>
    <col min="5679" max="5679" width="10.7109375" style="7" customWidth="1"/>
    <col min="5680" max="5681" width="8.7109375" style="7" customWidth="1"/>
    <col min="5682" max="5682" width="15.28515625" style="7" customWidth="1"/>
    <col min="5683" max="5877" width="6.140625" style="7" customWidth="1"/>
    <col min="5878" max="5918" width="5.7109375" style="7"/>
    <col min="5919" max="5919" width="7.28515625" style="7" customWidth="1"/>
    <col min="5920" max="5920" width="12" style="7" customWidth="1"/>
    <col min="5921" max="5921" width="4.5703125" style="7" customWidth="1"/>
    <col min="5922" max="5922" width="25.28515625" style="7" customWidth="1"/>
    <col min="5923" max="5923" width="16.28515625" style="7" customWidth="1"/>
    <col min="5924" max="5924" width="18.5703125" style="7" customWidth="1"/>
    <col min="5925" max="5927" width="20.42578125" style="7" customWidth="1"/>
    <col min="5928" max="5928" width="20.28515625" style="7" customWidth="1"/>
    <col min="5929" max="5929" width="20.42578125" style="7" customWidth="1"/>
    <col min="5930" max="5930" width="21.42578125" style="7" customWidth="1"/>
    <col min="5931" max="5931" width="25.28515625" style="7" customWidth="1"/>
    <col min="5932" max="5932" width="8.28515625" style="7" customWidth="1"/>
    <col min="5933" max="5933" width="10.7109375" style="7" customWidth="1"/>
    <col min="5934" max="5934" width="11.85546875" style="7" customWidth="1"/>
    <col min="5935" max="5935" width="10.7109375" style="7" customWidth="1"/>
    <col min="5936" max="5937" width="8.7109375" style="7" customWidth="1"/>
    <col min="5938" max="5938" width="15.28515625" style="7" customWidth="1"/>
    <col min="5939" max="6133" width="6.140625" style="7" customWidth="1"/>
    <col min="6134" max="6174" width="5.7109375" style="7"/>
    <col min="6175" max="6175" width="7.28515625" style="7" customWidth="1"/>
    <col min="6176" max="6176" width="12" style="7" customWidth="1"/>
    <col min="6177" max="6177" width="4.5703125" style="7" customWidth="1"/>
    <col min="6178" max="6178" width="25.28515625" style="7" customWidth="1"/>
    <col min="6179" max="6179" width="16.28515625" style="7" customWidth="1"/>
    <col min="6180" max="6180" width="18.5703125" style="7" customWidth="1"/>
    <col min="6181" max="6183" width="20.42578125" style="7" customWidth="1"/>
    <col min="6184" max="6184" width="20.28515625" style="7" customWidth="1"/>
    <col min="6185" max="6185" width="20.42578125" style="7" customWidth="1"/>
    <col min="6186" max="6186" width="21.42578125" style="7" customWidth="1"/>
    <col min="6187" max="6187" width="25.28515625" style="7" customWidth="1"/>
    <col min="6188" max="6188" width="8.28515625" style="7" customWidth="1"/>
    <col min="6189" max="6189" width="10.7109375" style="7" customWidth="1"/>
    <col min="6190" max="6190" width="11.85546875" style="7" customWidth="1"/>
    <col min="6191" max="6191" width="10.7109375" style="7" customWidth="1"/>
    <col min="6192" max="6193" width="8.7109375" style="7" customWidth="1"/>
    <col min="6194" max="6194" width="15.28515625" style="7" customWidth="1"/>
    <col min="6195" max="6389" width="6.140625" style="7" customWidth="1"/>
    <col min="6390" max="6430" width="5.7109375" style="7"/>
    <col min="6431" max="6431" width="7.28515625" style="7" customWidth="1"/>
    <col min="6432" max="6432" width="12" style="7" customWidth="1"/>
    <col min="6433" max="6433" width="4.5703125" style="7" customWidth="1"/>
    <col min="6434" max="6434" width="25.28515625" style="7" customWidth="1"/>
    <col min="6435" max="6435" width="16.28515625" style="7" customWidth="1"/>
    <col min="6436" max="6436" width="18.5703125" style="7" customWidth="1"/>
    <col min="6437" max="6439" width="20.42578125" style="7" customWidth="1"/>
    <col min="6440" max="6440" width="20.28515625" style="7" customWidth="1"/>
    <col min="6441" max="6441" width="20.42578125" style="7" customWidth="1"/>
    <col min="6442" max="6442" width="21.42578125" style="7" customWidth="1"/>
    <col min="6443" max="6443" width="25.28515625" style="7" customWidth="1"/>
    <col min="6444" max="6444" width="8.28515625" style="7" customWidth="1"/>
    <col min="6445" max="6445" width="10.7109375" style="7" customWidth="1"/>
    <col min="6446" max="6446" width="11.85546875" style="7" customWidth="1"/>
    <col min="6447" max="6447" width="10.7109375" style="7" customWidth="1"/>
    <col min="6448" max="6449" width="8.7109375" style="7" customWidth="1"/>
    <col min="6450" max="6450" width="15.28515625" style="7" customWidth="1"/>
    <col min="6451" max="6645" width="6.140625" style="7" customWidth="1"/>
    <col min="6646" max="6686" width="5.7109375" style="7"/>
    <col min="6687" max="6687" width="7.28515625" style="7" customWidth="1"/>
    <col min="6688" max="6688" width="12" style="7" customWidth="1"/>
    <col min="6689" max="6689" width="4.5703125" style="7" customWidth="1"/>
    <col min="6690" max="6690" width="25.28515625" style="7" customWidth="1"/>
    <col min="6691" max="6691" width="16.28515625" style="7" customWidth="1"/>
    <col min="6692" max="6692" width="18.5703125" style="7" customWidth="1"/>
    <col min="6693" max="6695" width="20.42578125" style="7" customWidth="1"/>
    <col min="6696" max="6696" width="20.28515625" style="7" customWidth="1"/>
    <col min="6697" max="6697" width="20.42578125" style="7" customWidth="1"/>
    <col min="6698" max="6698" width="21.42578125" style="7" customWidth="1"/>
    <col min="6699" max="6699" width="25.28515625" style="7" customWidth="1"/>
    <col min="6700" max="6700" width="8.28515625" style="7" customWidth="1"/>
    <col min="6701" max="6701" width="10.7109375" style="7" customWidth="1"/>
    <col min="6702" max="6702" width="11.85546875" style="7" customWidth="1"/>
    <col min="6703" max="6703" width="10.7109375" style="7" customWidth="1"/>
    <col min="6704" max="6705" width="8.7109375" style="7" customWidth="1"/>
    <col min="6706" max="6706" width="15.28515625" style="7" customWidth="1"/>
    <col min="6707" max="6901" width="6.140625" style="7" customWidth="1"/>
    <col min="6902" max="6942" width="5.7109375" style="7"/>
    <col min="6943" max="6943" width="7.28515625" style="7" customWidth="1"/>
    <col min="6944" max="6944" width="12" style="7" customWidth="1"/>
    <col min="6945" max="6945" width="4.5703125" style="7" customWidth="1"/>
    <col min="6946" max="6946" width="25.28515625" style="7" customWidth="1"/>
    <col min="6947" max="6947" width="16.28515625" style="7" customWidth="1"/>
    <col min="6948" max="6948" width="18.5703125" style="7" customWidth="1"/>
    <col min="6949" max="6951" width="20.42578125" style="7" customWidth="1"/>
    <col min="6952" max="6952" width="20.28515625" style="7" customWidth="1"/>
    <col min="6953" max="6953" width="20.42578125" style="7" customWidth="1"/>
    <col min="6954" max="6954" width="21.42578125" style="7" customWidth="1"/>
    <col min="6955" max="6955" width="25.28515625" style="7" customWidth="1"/>
    <col min="6956" max="6956" width="8.28515625" style="7" customWidth="1"/>
    <col min="6957" max="6957" width="10.7109375" style="7" customWidth="1"/>
    <col min="6958" max="6958" width="11.85546875" style="7" customWidth="1"/>
    <col min="6959" max="6959" width="10.7109375" style="7" customWidth="1"/>
    <col min="6960" max="6961" width="8.7109375" style="7" customWidth="1"/>
    <col min="6962" max="6962" width="15.28515625" style="7" customWidth="1"/>
    <col min="6963" max="7157" width="6.140625" style="7" customWidth="1"/>
    <col min="7158" max="7198" width="5.7109375" style="7"/>
    <col min="7199" max="7199" width="7.28515625" style="7" customWidth="1"/>
    <col min="7200" max="7200" width="12" style="7" customWidth="1"/>
    <col min="7201" max="7201" width="4.5703125" style="7" customWidth="1"/>
    <col min="7202" max="7202" width="25.28515625" style="7" customWidth="1"/>
    <col min="7203" max="7203" width="16.28515625" style="7" customWidth="1"/>
    <col min="7204" max="7204" width="18.5703125" style="7" customWidth="1"/>
    <col min="7205" max="7207" width="20.42578125" style="7" customWidth="1"/>
    <col min="7208" max="7208" width="20.28515625" style="7" customWidth="1"/>
    <col min="7209" max="7209" width="20.42578125" style="7" customWidth="1"/>
    <col min="7210" max="7210" width="21.42578125" style="7" customWidth="1"/>
    <col min="7211" max="7211" width="25.28515625" style="7" customWidth="1"/>
    <col min="7212" max="7212" width="8.28515625" style="7" customWidth="1"/>
    <col min="7213" max="7213" width="10.7109375" style="7" customWidth="1"/>
    <col min="7214" max="7214" width="11.85546875" style="7" customWidth="1"/>
    <col min="7215" max="7215" width="10.7109375" style="7" customWidth="1"/>
    <col min="7216" max="7217" width="8.7109375" style="7" customWidth="1"/>
    <col min="7218" max="7218" width="15.28515625" style="7" customWidth="1"/>
    <col min="7219" max="7413" width="6.140625" style="7" customWidth="1"/>
    <col min="7414" max="7454" width="5.7109375" style="7"/>
    <col min="7455" max="7455" width="7.28515625" style="7" customWidth="1"/>
    <col min="7456" max="7456" width="12" style="7" customWidth="1"/>
    <col min="7457" max="7457" width="4.5703125" style="7" customWidth="1"/>
    <col min="7458" max="7458" width="25.28515625" style="7" customWidth="1"/>
    <col min="7459" max="7459" width="16.28515625" style="7" customWidth="1"/>
    <col min="7460" max="7460" width="18.5703125" style="7" customWidth="1"/>
    <col min="7461" max="7463" width="20.42578125" style="7" customWidth="1"/>
    <col min="7464" max="7464" width="20.28515625" style="7" customWidth="1"/>
    <col min="7465" max="7465" width="20.42578125" style="7" customWidth="1"/>
    <col min="7466" max="7466" width="21.42578125" style="7" customWidth="1"/>
    <col min="7467" max="7467" width="25.28515625" style="7" customWidth="1"/>
    <col min="7468" max="7468" width="8.28515625" style="7" customWidth="1"/>
    <col min="7469" max="7469" width="10.7109375" style="7" customWidth="1"/>
    <col min="7470" max="7470" width="11.85546875" style="7" customWidth="1"/>
    <col min="7471" max="7471" width="10.7109375" style="7" customWidth="1"/>
    <col min="7472" max="7473" width="8.7109375" style="7" customWidth="1"/>
    <col min="7474" max="7474" width="15.28515625" style="7" customWidth="1"/>
    <col min="7475" max="7669" width="6.140625" style="7" customWidth="1"/>
    <col min="7670" max="7710" width="5.7109375" style="7"/>
    <col min="7711" max="7711" width="7.28515625" style="7" customWidth="1"/>
    <col min="7712" max="7712" width="12" style="7" customWidth="1"/>
    <col min="7713" max="7713" width="4.5703125" style="7" customWidth="1"/>
    <col min="7714" max="7714" width="25.28515625" style="7" customWidth="1"/>
    <col min="7715" max="7715" width="16.28515625" style="7" customWidth="1"/>
    <col min="7716" max="7716" width="18.5703125" style="7" customWidth="1"/>
    <col min="7717" max="7719" width="20.42578125" style="7" customWidth="1"/>
    <col min="7720" max="7720" width="20.28515625" style="7" customWidth="1"/>
    <col min="7721" max="7721" width="20.42578125" style="7" customWidth="1"/>
    <col min="7722" max="7722" width="21.42578125" style="7" customWidth="1"/>
    <col min="7723" max="7723" width="25.28515625" style="7" customWidth="1"/>
    <col min="7724" max="7724" width="8.28515625" style="7" customWidth="1"/>
    <col min="7725" max="7725" width="10.7109375" style="7" customWidth="1"/>
    <col min="7726" max="7726" width="11.85546875" style="7" customWidth="1"/>
    <col min="7727" max="7727" width="10.7109375" style="7" customWidth="1"/>
    <col min="7728" max="7729" width="8.7109375" style="7" customWidth="1"/>
    <col min="7730" max="7730" width="15.28515625" style="7" customWidth="1"/>
    <col min="7731" max="7925" width="6.140625" style="7" customWidth="1"/>
    <col min="7926" max="7966" width="5.7109375" style="7"/>
    <col min="7967" max="7967" width="7.28515625" style="7" customWidth="1"/>
    <col min="7968" max="7968" width="12" style="7" customWidth="1"/>
    <col min="7969" max="7969" width="4.5703125" style="7" customWidth="1"/>
    <col min="7970" max="7970" width="25.28515625" style="7" customWidth="1"/>
    <col min="7971" max="7971" width="16.28515625" style="7" customWidth="1"/>
    <col min="7972" max="7972" width="18.5703125" style="7" customWidth="1"/>
    <col min="7973" max="7975" width="20.42578125" style="7" customWidth="1"/>
    <col min="7976" max="7976" width="20.28515625" style="7" customWidth="1"/>
    <col min="7977" max="7977" width="20.42578125" style="7" customWidth="1"/>
    <col min="7978" max="7978" width="21.42578125" style="7" customWidth="1"/>
    <col min="7979" max="7979" width="25.28515625" style="7" customWidth="1"/>
    <col min="7980" max="7980" width="8.28515625" style="7" customWidth="1"/>
    <col min="7981" max="7981" width="10.7109375" style="7" customWidth="1"/>
    <col min="7982" max="7982" width="11.85546875" style="7" customWidth="1"/>
    <col min="7983" max="7983" width="10.7109375" style="7" customWidth="1"/>
    <col min="7984" max="7985" width="8.7109375" style="7" customWidth="1"/>
    <col min="7986" max="7986" width="15.28515625" style="7" customWidth="1"/>
    <col min="7987" max="8181" width="6.140625" style="7" customWidth="1"/>
    <col min="8182" max="8222" width="5.7109375" style="7"/>
    <col min="8223" max="8223" width="7.28515625" style="7" customWidth="1"/>
    <col min="8224" max="8224" width="12" style="7" customWidth="1"/>
    <col min="8225" max="8225" width="4.5703125" style="7" customWidth="1"/>
    <col min="8226" max="8226" width="25.28515625" style="7" customWidth="1"/>
    <col min="8227" max="8227" width="16.28515625" style="7" customWidth="1"/>
    <col min="8228" max="8228" width="18.5703125" style="7" customWidth="1"/>
    <col min="8229" max="8231" width="20.42578125" style="7" customWidth="1"/>
    <col min="8232" max="8232" width="20.28515625" style="7" customWidth="1"/>
    <col min="8233" max="8233" width="20.42578125" style="7" customWidth="1"/>
    <col min="8234" max="8234" width="21.42578125" style="7" customWidth="1"/>
    <col min="8235" max="8235" width="25.28515625" style="7" customWidth="1"/>
    <col min="8236" max="8236" width="8.28515625" style="7" customWidth="1"/>
    <col min="8237" max="8237" width="10.7109375" style="7" customWidth="1"/>
    <col min="8238" max="8238" width="11.85546875" style="7" customWidth="1"/>
    <col min="8239" max="8239" width="10.7109375" style="7" customWidth="1"/>
    <col min="8240" max="8241" width="8.7109375" style="7" customWidth="1"/>
    <col min="8242" max="8242" width="15.28515625" style="7" customWidth="1"/>
    <col min="8243" max="8437" width="6.140625" style="7" customWidth="1"/>
    <col min="8438" max="8478" width="5.7109375" style="7"/>
    <col min="8479" max="8479" width="7.28515625" style="7" customWidth="1"/>
    <col min="8480" max="8480" width="12" style="7" customWidth="1"/>
    <col min="8481" max="8481" width="4.5703125" style="7" customWidth="1"/>
    <col min="8482" max="8482" width="25.28515625" style="7" customWidth="1"/>
    <col min="8483" max="8483" width="16.28515625" style="7" customWidth="1"/>
    <col min="8484" max="8484" width="18.5703125" style="7" customWidth="1"/>
    <col min="8485" max="8487" width="20.42578125" style="7" customWidth="1"/>
    <col min="8488" max="8488" width="20.28515625" style="7" customWidth="1"/>
    <col min="8489" max="8489" width="20.42578125" style="7" customWidth="1"/>
    <col min="8490" max="8490" width="21.42578125" style="7" customWidth="1"/>
    <col min="8491" max="8491" width="25.28515625" style="7" customWidth="1"/>
    <col min="8492" max="8492" width="8.28515625" style="7" customWidth="1"/>
    <col min="8493" max="8493" width="10.7109375" style="7" customWidth="1"/>
    <col min="8494" max="8494" width="11.85546875" style="7" customWidth="1"/>
    <col min="8495" max="8495" width="10.7109375" style="7" customWidth="1"/>
    <col min="8496" max="8497" width="8.7109375" style="7" customWidth="1"/>
    <col min="8498" max="8498" width="15.28515625" style="7" customWidth="1"/>
    <col min="8499" max="8693" width="6.140625" style="7" customWidth="1"/>
    <col min="8694" max="8734" width="5.7109375" style="7"/>
    <col min="8735" max="8735" width="7.28515625" style="7" customWidth="1"/>
    <col min="8736" max="8736" width="12" style="7" customWidth="1"/>
    <col min="8737" max="8737" width="4.5703125" style="7" customWidth="1"/>
    <col min="8738" max="8738" width="25.28515625" style="7" customWidth="1"/>
    <col min="8739" max="8739" width="16.28515625" style="7" customWidth="1"/>
    <col min="8740" max="8740" width="18.5703125" style="7" customWidth="1"/>
    <col min="8741" max="8743" width="20.42578125" style="7" customWidth="1"/>
    <col min="8744" max="8744" width="20.28515625" style="7" customWidth="1"/>
    <col min="8745" max="8745" width="20.42578125" style="7" customWidth="1"/>
    <col min="8746" max="8746" width="21.42578125" style="7" customWidth="1"/>
    <col min="8747" max="8747" width="25.28515625" style="7" customWidth="1"/>
    <col min="8748" max="8748" width="8.28515625" style="7" customWidth="1"/>
    <col min="8749" max="8749" width="10.7109375" style="7" customWidth="1"/>
    <col min="8750" max="8750" width="11.85546875" style="7" customWidth="1"/>
    <col min="8751" max="8751" width="10.7109375" style="7" customWidth="1"/>
    <col min="8752" max="8753" width="8.7109375" style="7" customWidth="1"/>
    <col min="8754" max="8754" width="15.28515625" style="7" customWidth="1"/>
    <col min="8755" max="8949" width="6.140625" style="7" customWidth="1"/>
    <col min="8950" max="8990" width="5.7109375" style="7"/>
    <col min="8991" max="8991" width="7.28515625" style="7" customWidth="1"/>
    <col min="8992" max="8992" width="12" style="7" customWidth="1"/>
    <col min="8993" max="8993" width="4.5703125" style="7" customWidth="1"/>
    <col min="8994" max="8994" width="25.28515625" style="7" customWidth="1"/>
    <col min="8995" max="8995" width="16.28515625" style="7" customWidth="1"/>
    <col min="8996" max="8996" width="18.5703125" style="7" customWidth="1"/>
    <col min="8997" max="8999" width="20.42578125" style="7" customWidth="1"/>
    <col min="9000" max="9000" width="20.28515625" style="7" customWidth="1"/>
    <col min="9001" max="9001" width="20.42578125" style="7" customWidth="1"/>
    <col min="9002" max="9002" width="21.42578125" style="7" customWidth="1"/>
    <col min="9003" max="9003" width="25.28515625" style="7" customWidth="1"/>
    <col min="9004" max="9004" width="8.28515625" style="7" customWidth="1"/>
    <col min="9005" max="9005" width="10.7109375" style="7" customWidth="1"/>
    <col min="9006" max="9006" width="11.85546875" style="7" customWidth="1"/>
    <col min="9007" max="9007" width="10.7109375" style="7" customWidth="1"/>
    <col min="9008" max="9009" width="8.7109375" style="7" customWidth="1"/>
    <col min="9010" max="9010" width="15.28515625" style="7" customWidth="1"/>
    <col min="9011" max="9205" width="6.140625" style="7" customWidth="1"/>
    <col min="9206" max="9246" width="5.7109375" style="7"/>
    <col min="9247" max="9247" width="7.28515625" style="7" customWidth="1"/>
    <col min="9248" max="9248" width="12" style="7" customWidth="1"/>
    <col min="9249" max="9249" width="4.5703125" style="7" customWidth="1"/>
    <col min="9250" max="9250" width="25.28515625" style="7" customWidth="1"/>
    <col min="9251" max="9251" width="16.28515625" style="7" customWidth="1"/>
    <col min="9252" max="9252" width="18.5703125" style="7" customWidth="1"/>
    <col min="9253" max="9255" width="20.42578125" style="7" customWidth="1"/>
    <col min="9256" max="9256" width="20.28515625" style="7" customWidth="1"/>
    <col min="9257" max="9257" width="20.42578125" style="7" customWidth="1"/>
    <col min="9258" max="9258" width="21.42578125" style="7" customWidth="1"/>
    <col min="9259" max="9259" width="25.28515625" style="7" customWidth="1"/>
    <col min="9260" max="9260" width="8.28515625" style="7" customWidth="1"/>
    <col min="9261" max="9261" width="10.7109375" style="7" customWidth="1"/>
    <col min="9262" max="9262" width="11.85546875" style="7" customWidth="1"/>
    <col min="9263" max="9263" width="10.7109375" style="7" customWidth="1"/>
    <col min="9264" max="9265" width="8.7109375" style="7" customWidth="1"/>
    <col min="9266" max="9266" width="15.28515625" style="7" customWidth="1"/>
    <col min="9267" max="9461" width="6.140625" style="7" customWidth="1"/>
    <col min="9462" max="9502" width="5.7109375" style="7"/>
    <col min="9503" max="9503" width="7.28515625" style="7" customWidth="1"/>
    <col min="9504" max="9504" width="12" style="7" customWidth="1"/>
    <col min="9505" max="9505" width="4.5703125" style="7" customWidth="1"/>
    <col min="9506" max="9506" width="25.28515625" style="7" customWidth="1"/>
    <col min="9507" max="9507" width="16.28515625" style="7" customWidth="1"/>
    <col min="9508" max="9508" width="18.5703125" style="7" customWidth="1"/>
    <col min="9509" max="9511" width="20.42578125" style="7" customWidth="1"/>
    <col min="9512" max="9512" width="20.28515625" style="7" customWidth="1"/>
    <col min="9513" max="9513" width="20.42578125" style="7" customWidth="1"/>
    <col min="9514" max="9514" width="21.42578125" style="7" customWidth="1"/>
    <col min="9515" max="9515" width="25.28515625" style="7" customWidth="1"/>
    <col min="9516" max="9516" width="8.28515625" style="7" customWidth="1"/>
    <col min="9517" max="9517" width="10.7109375" style="7" customWidth="1"/>
    <col min="9518" max="9518" width="11.85546875" style="7" customWidth="1"/>
    <col min="9519" max="9519" width="10.7109375" style="7" customWidth="1"/>
    <col min="9520" max="9521" width="8.7109375" style="7" customWidth="1"/>
    <col min="9522" max="9522" width="15.28515625" style="7" customWidth="1"/>
    <col min="9523" max="9717" width="6.140625" style="7" customWidth="1"/>
    <col min="9718" max="9758" width="5.7109375" style="7"/>
    <col min="9759" max="9759" width="7.28515625" style="7" customWidth="1"/>
    <col min="9760" max="9760" width="12" style="7" customWidth="1"/>
    <col min="9761" max="9761" width="4.5703125" style="7" customWidth="1"/>
    <col min="9762" max="9762" width="25.28515625" style="7" customWidth="1"/>
    <col min="9763" max="9763" width="16.28515625" style="7" customWidth="1"/>
    <col min="9764" max="9764" width="18.5703125" style="7" customWidth="1"/>
    <col min="9765" max="9767" width="20.42578125" style="7" customWidth="1"/>
    <col min="9768" max="9768" width="20.28515625" style="7" customWidth="1"/>
    <col min="9769" max="9769" width="20.42578125" style="7" customWidth="1"/>
    <col min="9770" max="9770" width="21.42578125" style="7" customWidth="1"/>
    <col min="9771" max="9771" width="25.28515625" style="7" customWidth="1"/>
    <col min="9772" max="9772" width="8.28515625" style="7" customWidth="1"/>
    <col min="9773" max="9773" width="10.7109375" style="7" customWidth="1"/>
    <col min="9774" max="9774" width="11.85546875" style="7" customWidth="1"/>
    <col min="9775" max="9775" width="10.7109375" style="7" customWidth="1"/>
    <col min="9776" max="9777" width="8.7109375" style="7" customWidth="1"/>
    <col min="9778" max="9778" width="15.28515625" style="7" customWidth="1"/>
    <col min="9779" max="9973" width="6.140625" style="7" customWidth="1"/>
    <col min="9974" max="10014" width="5.7109375" style="7"/>
    <col min="10015" max="10015" width="7.28515625" style="7" customWidth="1"/>
    <col min="10016" max="10016" width="12" style="7" customWidth="1"/>
    <col min="10017" max="10017" width="4.5703125" style="7" customWidth="1"/>
    <col min="10018" max="10018" width="25.28515625" style="7" customWidth="1"/>
    <col min="10019" max="10019" width="16.28515625" style="7" customWidth="1"/>
    <col min="10020" max="10020" width="18.5703125" style="7" customWidth="1"/>
    <col min="10021" max="10023" width="20.42578125" style="7" customWidth="1"/>
    <col min="10024" max="10024" width="20.28515625" style="7" customWidth="1"/>
    <col min="10025" max="10025" width="20.42578125" style="7" customWidth="1"/>
    <col min="10026" max="10026" width="21.42578125" style="7" customWidth="1"/>
    <col min="10027" max="10027" width="25.28515625" style="7" customWidth="1"/>
    <col min="10028" max="10028" width="8.28515625" style="7" customWidth="1"/>
    <col min="10029" max="10029" width="10.7109375" style="7" customWidth="1"/>
    <col min="10030" max="10030" width="11.85546875" style="7" customWidth="1"/>
    <col min="10031" max="10031" width="10.7109375" style="7" customWidth="1"/>
    <col min="10032" max="10033" width="8.7109375" style="7" customWidth="1"/>
    <col min="10034" max="10034" width="15.28515625" style="7" customWidth="1"/>
    <col min="10035" max="10229" width="6.140625" style="7" customWidth="1"/>
    <col min="10230" max="10270" width="5.7109375" style="7"/>
    <col min="10271" max="10271" width="7.28515625" style="7" customWidth="1"/>
    <col min="10272" max="10272" width="12" style="7" customWidth="1"/>
    <col min="10273" max="10273" width="4.5703125" style="7" customWidth="1"/>
    <col min="10274" max="10274" width="25.28515625" style="7" customWidth="1"/>
    <col min="10275" max="10275" width="16.28515625" style="7" customWidth="1"/>
    <col min="10276" max="10276" width="18.5703125" style="7" customWidth="1"/>
    <col min="10277" max="10279" width="20.42578125" style="7" customWidth="1"/>
    <col min="10280" max="10280" width="20.28515625" style="7" customWidth="1"/>
    <col min="10281" max="10281" width="20.42578125" style="7" customWidth="1"/>
    <col min="10282" max="10282" width="21.42578125" style="7" customWidth="1"/>
    <col min="10283" max="10283" width="25.28515625" style="7" customWidth="1"/>
    <col min="10284" max="10284" width="8.28515625" style="7" customWidth="1"/>
    <col min="10285" max="10285" width="10.7109375" style="7" customWidth="1"/>
    <col min="10286" max="10286" width="11.85546875" style="7" customWidth="1"/>
    <col min="10287" max="10287" width="10.7109375" style="7" customWidth="1"/>
    <col min="10288" max="10289" width="8.7109375" style="7" customWidth="1"/>
    <col min="10290" max="10290" width="15.28515625" style="7" customWidth="1"/>
    <col min="10291" max="10485" width="6.140625" style="7" customWidth="1"/>
    <col min="10486" max="10526" width="5.7109375" style="7"/>
    <col min="10527" max="10527" width="7.28515625" style="7" customWidth="1"/>
    <col min="10528" max="10528" width="12" style="7" customWidth="1"/>
    <col min="10529" max="10529" width="4.5703125" style="7" customWidth="1"/>
    <col min="10530" max="10530" width="25.28515625" style="7" customWidth="1"/>
    <col min="10531" max="10531" width="16.28515625" style="7" customWidth="1"/>
    <col min="10532" max="10532" width="18.5703125" style="7" customWidth="1"/>
    <col min="10533" max="10535" width="20.42578125" style="7" customWidth="1"/>
    <col min="10536" max="10536" width="20.28515625" style="7" customWidth="1"/>
    <col min="10537" max="10537" width="20.42578125" style="7" customWidth="1"/>
    <col min="10538" max="10538" width="21.42578125" style="7" customWidth="1"/>
    <col min="10539" max="10539" width="25.28515625" style="7" customWidth="1"/>
    <col min="10540" max="10540" width="8.28515625" style="7" customWidth="1"/>
    <col min="10541" max="10541" width="10.7109375" style="7" customWidth="1"/>
    <col min="10542" max="10542" width="11.85546875" style="7" customWidth="1"/>
    <col min="10543" max="10543" width="10.7109375" style="7" customWidth="1"/>
    <col min="10544" max="10545" width="8.7109375" style="7" customWidth="1"/>
    <col min="10546" max="10546" width="15.28515625" style="7" customWidth="1"/>
    <col min="10547" max="10741" width="6.140625" style="7" customWidth="1"/>
    <col min="10742" max="10782" width="5.7109375" style="7"/>
    <col min="10783" max="10783" width="7.28515625" style="7" customWidth="1"/>
    <col min="10784" max="10784" width="12" style="7" customWidth="1"/>
    <col min="10785" max="10785" width="4.5703125" style="7" customWidth="1"/>
    <col min="10786" max="10786" width="25.28515625" style="7" customWidth="1"/>
    <col min="10787" max="10787" width="16.28515625" style="7" customWidth="1"/>
    <col min="10788" max="10788" width="18.5703125" style="7" customWidth="1"/>
    <col min="10789" max="10791" width="20.42578125" style="7" customWidth="1"/>
    <col min="10792" max="10792" width="20.28515625" style="7" customWidth="1"/>
    <col min="10793" max="10793" width="20.42578125" style="7" customWidth="1"/>
    <col min="10794" max="10794" width="21.42578125" style="7" customWidth="1"/>
    <col min="10795" max="10795" width="25.28515625" style="7" customWidth="1"/>
    <col min="10796" max="10796" width="8.28515625" style="7" customWidth="1"/>
    <col min="10797" max="10797" width="10.7109375" style="7" customWidth="1"/>
    <col min="10798" max="10798" width="11.85546875" style="7" customWidth="1"/>
    <col min="10799" max="10799" width="10.7109375" style="7" customWidth="1"/>
    <col min="10800" max="10801" width="8.7109375" style="7" customWidth="1"/>
    <col min="10802" max="10802" width="15.28515625" style="7" customWidth="1"/>
    <col min="10803" max="10997" width="6.140625" style="7" customWidth="1"/>
    <col min="10998" max="11038" width="5.7109375" style="7"/>
    <col min="11039" max="11039" width="7.28515625" style="7" customWidth="1"/>
    <col min="11040" max="11040" width="12" style="7" customWidth="1"/>
    <col min="11041" max="11041" width="4.5703125" style="7" customWidth="1"/>
    <col min="11042" max="11042" width="25.28515625" style="7" customWidth="1"/>
    <col min="11043" max="11043" width="16.28515625" style="7" customWidth="1"/>
    <col min="11044" max="11044" width="18.5703125" style="7" customWidth="1"/>
    <col min="11045" max="11047" width="20.42578125" style="7" customWidth="1"/>
    <col min="11048" max="11048" width="20.28515625" style="7" customWidth="1"/>
    <col min="11049" max="11049" width="20.42578125" style="7" customWidth="1"/>
    <col min="11050" max="11050" width="21.42578125" style="7" customWidth="1"/>
    <col min="11051" max="11051" width="25.28515625" style="7" customWidth="1"/>
    <col min="11052" max="11052" width="8.28515625" style="7" customWidth="1"/>
    <col min="11053" max="11053" width="10.7109375" style="7" customWidth="1"/>
    <col min="11054" max="11054" width="11.85546875" style="7" customWidth="1"/>
    <col min="11055" max="11055" width="10.7109375" style="7" customWidth="1"/>
    <col min="11056" max="11057" width="8.7109375" style="7" customWidth="1"/>
    <col min="11058" max="11058" width="15.28515625" style="7" customWidth="1"/>
    <col min="11059" max="11253" width="6.140625" style="7" customWidth="1"/>
    <col min="11254" max="11294" width="5.7109375" style="7"/>
    <col min="11295" max="11295" width="7.28515625" style="7" customWidth="1"/>
    <col min="11296" max="11296" width="12" style="7" customWidth="1"/>
    <col min="11297" max="11297" width="4.5703125" style="7" customWidth="1"/>
    <col min="11298" max="11298" width="25.28515625" style="7" customWidth="1"/>
    <col min="11299" max="11299" width="16.28515625" style="7" customWidth="1"/>
    <col min="11300" max="11300" width="18.5703125" style="7" customWidth="1"/>
    <col min="11301" max="11303" width="20.42578125" style="7" customWidth="1"/>
    <col min="11304" max="11304" width="20.28515625" style="7" customWidth="1"/>
    <col min="11305" max="11305" width="20.42578125" style="7" customWidth="1"/>
    <col min="11306" max="11306" width="21.42578125" style="7" customWidth="1"/>
    <col min="11307" max="11307" width="25.28515625" style="7" customWidth="1"/>
    <col min="11308" max="11308" width="8.28515625" style="7" customWidth="1"/>
    <col min="11309" max="11309" width="10.7109375" style="7" customWidth="1"/>
    <col min="11310" max="11310" width="11.85546875" style="7" customWidth="1"/>
    <col min="11311" max="11311" width="10.7109375" style="7" customWidth="1"/>
    <col min="11312" max="11313" width="8.7109375" style="7" customWidth="1"/>
    <col min="11314" max="11314" width="15.28515625" style="7" customWidth="1"/>
    <col min="11315" max="11509" width="6.140625" style="7" customWidth="1"/>
    <col min="11510" max="11550" width="5.7109375" style="7"/>
    <col min="11551" max="11551" width="7.28515625" style="7" customWidth="1"/>
    <col min="11552" max="11552" width="12" style="7" customWidth="1"/>
    <col min="11553" max="11553" width="4.5703125" style="7" customWidth="1"/>
    <col min="11554" max="11554" width="25.28515625" style="7" customWidth="1"/>
    <col min="11555" max="11555" width="16.28515625" style="7" customWidth="1"/>
    <col min="11556" max="11556" width="18.5703125" style="7" customWidth="1"/>
    <col min="11557" max="11559" width="20.42578125" style="7" customWidth="1"/>
    <col min="11560" max="11560" width="20.28515625" style="7" customWidth="1"/>
    <col min="11561" max="11561" width="20.42578125" style="7" customWidth="1"/>
    <col min="11562" max="11562" width="21.42578125" style="7" customWidth="1"/>
    <col min="11563" max="11563" width="25.28515625" style="7" customWidth="1"/>
    <col min="11564" max="11564" width="8.28515625" style="7" customWidth="1"/>
    <col min="11565" max="11565" width="10.7109375" style="7" customWidth="1"/>
    <col min="11566" max="11566" width="11.85546875" style="7" customWidth="1"/>
    <col min="11567" max="11567" width="10.7109375" style="7" customWidth="1"/>
    <col min="11568" max="11569" width="8.7109375" style="7" customWidth="1"/>
    <col min="11570" max="11570" width="15.28515625" style="7" customWidth="1"/>
    <col min="11571" max="11765" width="6.140625" style="7" customWidth="1"/>
    <col min="11766" max="11806" width="5.7109375" style="7"/>
    <col min="11807" max="11807" width="7.28515625" style="7" customWidth="1"/>
    <col min="11808" max="11808" width="12" style="7" customWidth="1"/>
    <col min="11809" max="11809" width="4.5703125" style="7" customWidth="1"/>
    <col min="11810" max="11810" width="25.28515625" style="7" customWidth="1"/>
    <col min="11811" max="11811" width="16.28515625" style="7" customWidth="1"/>
    <col min="11812" max="11812" width="18.5703125" style="7" customWidth="1"/>
    <col min="11813" max="11815" width="20.42578125" style="7" customWidth="1"/>
    <col min="11816" max="11816" width="20.28515625" style="7" customWidth="1"/>
    <col min="11817" max="11817" width="20.42578125" style="7" customWidth="1"/>
    <col min="11818" max="11818" width="21.42578125" style="7" customWidth="1"/>
    <col min="11819" max="11819" width="25.28515625" style="7" customWidth="1"/>
    <col min="11820" max="11820" width="8.28515625" style="7" customWidth="1"/>
    <col min="11821" max="11821" width="10.7109375" style="7" customWidth="1"/>
    <col min="11822" max="11822" width="11.85546875" style="7" customWidth="1"/>
    <col min="11823" max="11823" width="10.7109375" style="7" customWidth="1"/>
    <col min="11824" max="11825" width="8.7109375" style="7" customWidth="1"/>
    <col min="11826" max="11826" width="15.28515625" style="7" customWidth="1"/>
    <col min="11827" max="12021" width="6.140625" style="7" customWidth="1"/>
    <col min="12022" max="12062" width="5.7109375" style="7"/>
    <col min="12063" max="12063" width="7.28515625" style="7" customWidth="1"/>
    <col min="12064" max="12064" width="12" style="7" customWidth="1"/>
    <col min="12065" max="12065" width="4.5703125" style="7" customWidth="1"/>
    <col min="12066" max="12066" width="25.28515625" style="7" customWidth="1"/>
    <col min="12067" max="12067" width="16.28515625" style="7" customWidth="1"/>
    <col min="12068" max="12068" width="18.5703125" style="7" customWidth="1"/>
    <col min="12069" max="12071" width="20.42578125" style="7" customWidth="1"/>
    <col min="12072" max="12072" width="20.28515625" style="7" customWidth="1"/>
    <col min="12073" max="12073" width="20.42578125" style="7" customWidth="1"/>
    <col min="12074" max="12074" width="21.42578125" style="7" customWidth="1"/>
    <col min="12075" max="12075" width="25.28515625" style="7" customWidth="1"/>
    <col min="12076" max="12076" width="8.28515625" style="7" customWidth="1"/>
    <col min="12077" max="12077" width="10.7109375" style="7" customWidth="1"/>
    <col min="12078" max="12078" width="11.85546875" style="7" customWidth="1"/>
    <col min="12079" max="12079" width="10.7109375" style="7" customWidth="1"/>
    <col min="12080" max="12081" width="8.7109375" style="7" customWidth="1"/>
    <col min="12082" max="12082" width="15.28515625" style="7" customWidth="1"/>
    <col min="12083" max="12277" width="6.140625" style="7" customWidth="1"/>
    <col min="12278" max="12318" width="5.7109375" style="7"/>
    <col min="12319" max="12319" width="7.28515625" style="7" customWidth="1"/>
    <col min="12320" max="12320" width="12" style="7" customWidth="1"/>
    <col min="12321" max="12321" width="4.5703125" style="7" customWidth="1"/>
    <col min="12322" max="12322" width="25.28515625" style="7" customWidth="1"/>
    <col min="12323" max="12323" width="16.28515625" style="7" customWidth="1"/>
    <col min="12324" max="12324" width="18.5703125" style="7" customWidth="1"/>
    <col min="12325" max="12327" width="20.42578125" style="7" customWidth="1"/>
    <col min="12328" max="12328" width="20.28515625" style="7" customWidth="1"/>
    <col min="12329" max="12329" width="20.42578125" style="7" customWidth="1"/>
    <col min="12330" max="12330" width="21.42578125" style="7" customWidth="1"/>
    <col min="12331" max="12331" width="25.28515625" style="7" customWidth="1"/>
    <col min="12332" max="12332" width="8.28515625" style="7" customWidth="1"/>
    <col min="12333" max="12333" width="10.7109375" style="7" customWidth="1"/>
    <col min="12334" max="12334" width="11.85546875" style="7" customWidth="1"/>
    <col min="12335" max="12335" width="10.7109375" style="7" customWidth="1"/>
    <col min="12336" max="12337" width="8.7109375" style="7" customWidth="1"/>
    <col min="12338" max="12338" width="15.28515625" style="7" customWidth="1"/>
    <col min="12339" max="12533" width="6.140625" style="7" customWidth="1"/>
    <col min="12534" max="12574" width="5.7109375" style="7"/>
    <col min="12575" max="12575" width="7.28515625" style="7" customWidth="1"/>
    <col min="12576" max="12576" width="12" style="7" customWidth="1"/>
    <col min="12577" max="12577" width="4.5703125" style="7" customWidth="1"/>
    <col min="12578" max="12578" width="25.28515625" style="7" customWidth="1"/>
    <col min="12579" max="12579" width="16.28515625" style="7" customWidth="1"/>
    <col min="12580" max="12580" width="18.5703125" style="7" customWidth="1"/>
    <col min="12581" max="12583" width="20.42578125" style="7" customWidth="1"/>
    <col min="12584" max="12584" width="20.28515625" style="7" customWidth="1"/>
    <col min="12585" max="12585" width="20.42578125" style="7" customWidth="1"/>
    <col min="12586" max="12586" width="21.42578125" style="7" customWidth="1"/>
    <col min="12587" max="12587" width="25.28515625" style="7" customWidth="1"/>
    <col min="12588" max="12588" width="8.28515625" style="7" customWidth="1"/>
    <col min="12589" max="12589" width="10.7109375" style="7" customWidth="1"/>
    <col min="12590" max="12590" width="11.85546875" style="7" customWidth="1"/>
    <col min="12591" max="12591" width="10.7109375" style="7" customWidth="1"/>
    <col min="12592" max="12593" width="8.7109375" style="7" customWidth="1"/>
    <col min="12594" max="12594" width="15.28515625" style="7" customWidth="1"/>
    <col min="12595" max="12789" width="6.140625" style="7" customWidth="1"/>
    <col min="12790" max="12830" width="5.7109375" style="7"/>
    <col min="12831" max="12831" width="7.28515625" style="7" customWidth="1"/>
    <col min="12832" max="12832" width="12" style="7" customWidth="1"/>
    <col min="12833" max="12833" width="4.5703125" style="7" customWidth="1"/>
    <col min="12834" max="12834" width="25.28515625" style="7" customWidth="1"/>
    <col min="12835" max="12835" width="16.28515625" style="7" customWidth="1"/>
    <col min="12836" max="12836" width="18.5703125" style="7" customWidth="1"/>
    <col min="12837" max="12839" width="20.42578125" style="7" customWidth="1"/>
    <col min="12840" max="12840" width="20.28515625" style="7" customWidth="1"/>
    <col min="12841" max="12841" width="20.42578125" style="7" customWidth="1"/>
    <col min="12842" max="12842" width="21.42578125" style="7" customWidth="1"/>
    <col min="12843" max="12843" width="25.28515625" style="7" customWidth="1"/>
    <col min="12844" max="12844" width="8.28515625" style="7" customWidth="1"/>
    <col min="12845" max="12845" width="10.7109375" style="7" customWidth="1"/>
    <col min="12846" max="12846" width="11.85546875" style="7" customWidth="1"/>
    <col min="12847" max="12847" width="10.7109375" style="7" customWidth="1"/>
    <col min="12848" max="12849" width="8.7109375" style="7" customWidth="1"/>
    <col min="12850" max="12850" width="15.28515625" style="7" customWidth="1"/>
    <col min="12851" max="13045" width="6.140625" style="7" customWidth="1"/>
    <col min="13046" max="13086" width="5.7109375" style="7"/>
    <col min="13087" max="13087" width="7.28515625" style="7" customWidth="1"/>
    <col min="13088" max="13088" width="12" style="7" customWidth="1"/>
    <col min="13089" max="13089" width="4.5703125" style="7" customWidth="1"/>
    <col min="13090" max="13090" width="25.28515625" style="7" customWidth="1"/>
    <col min="13091" max="13091" width="16.28515625" style="7" customWidth="1"/>
    <col min="13092" max="13092" width="18.5703125" style="7" customWidth="1"/>
    <col min="13093" max="13095" width="20.42578125" style="7" customWidth="1"/>
    <col min="13096" max="13096" width="20.28515625" style="7" customWidth="1"/>
    <col min="13097" max="13097" width="20.42578125" style="7" customWidth="1"/>
    <col min="13098" max="13098" width="21.42578125" style="7" customWidth="1"/>
    <col min="13099" max="13099" width="25.28515625" style="7" customWidth="1"/>
    <col min="13100" max="13100" width="8.28515625" style="7" customWidth="1"/>
    <col min="13101" max="13101" width="10.7109375" style="7" customWidth="1"/>
    <col min="13102" max="13102" width="11.85546875" style="7" customWidth="1"/>
    <col min="13103" max="13103" width="10.7109375" style="7" customWidth="1"/>
    <col min="13104" max="13105" width="8.7109375" style="7" customWidth="1"/>
    <col min="13106" max="13106" width="15.28515625" style="7" customWidth="1"/>
    <col min="13107" max="13301" width="6.140625" style="7" customWidth="1"/>
    <col min="13302" max="13342" width="5.7109375" style="7"/>
    <col min="13343" max="13343" width="7.28515625" style="7" customWidth="1"/>
    <col min="13344" max="13344" width="12" style="7" customWidth="1"/>
    <col min="13345" max="13345" width="4.5703125" style="7" customWidth="1"/>
    <col min="13346" max="13346" width="25.28515625" style="7" customWidth="1"/>
    <col min="13347" max="13347" width="16.28515625" style="7" customWidth="1"/>
    <col min="13348" max="13348" width="18.5703125" style="7" customWidth="1"/>
    <col min="13349" max="13351" width="20.42578125" style="7" customWidth="1"/>
    <col min="13352" max="13352" width="20.28515625" style="7" customWidth="1"/>
    <col min="13353" max="13353" width="20.42578125" style="7" customWidth="1"/>
    <col min="13354" max="13354" width="21.42578125" style="7" customWidth="1"/>
    <col min="13355" max="13355" width="25.28515625" style="7" customWidth="1"/>
    <col min="13356" max="13356" width="8.28515625" style="7" customWidth="1"/>
    <col min="13357" max="13357" width="10.7109375" style="7" customWidth="1"/>
    <col min="13358" max="13358" width="11.85546875" style="7" customWidth="1"/>
    <col min="13359" max="13359" width="10.7109375" style="7" customWidth="1"/>
    <col min="13360" max="13361" width="8.7109375" style="7" customWidth="1"/>
    <col min="13362" max="13362" width="15.28515625" style="7" customWidth="1"/>
    <col min="13363" max="13557" width="6.140625" style="7" customWidth="1"/>
    <col min="13558" max="13598" width="5.7109375" style="7"/>
    <col min="13599" max="13599" width="7.28515625" style="7" customWidth="1"/>
    <col min="13600" max="13600" width="12" style="7" customWidth="1"/>
    <col min="13601" max="13601" width="4.5703125" style="7" customWidth="1"/>
    <col min="13602" max="13602" width="25.28515625" style="7" customWidth="1"/>
    <col min="13603" max="13603" width="16.28515625" style="7" customWidth="1"/>
    <col min="13604" max="13604" width="18.5703125" style="7" customWidth="1"/>
    <col min="13605" max="13607" width="20.42578125" style="7" customWidth="1"/>
    <col min="13608" max="13608" width="20.28515625" style="7" customWidth="1"/>
    <col min="13609" max="13609" width="20.42578125" style="7" customWidth="1"/>
    <col min="13610" max="13610" width="21.42578125" style="7" customWidth="1"/>
    <col min="13611" max="13611" width="25.28515625" style="7" customWidth="1"/>
    <col min="13612" max="13612" width="8.28515625" style="7" customWidth="1"/>
    <col min="13613" max="13613" width="10.7109375" style="7" customWidth="1"/>
    <col min="13614" max="13614" width="11.85546875" style="7" customWidth="1"/>
    <col min="13615" max="13615" width="10.7109375" style="7" customWidth="1"/>
    <col min="13616" max="13617" width="8.7109375" style="7" customWidth="1"/>
    <col min="13618" max="13618" width="15.28515625" style="7" customWidth="1"/>
    <col min="13619" max="13813" width="6.140625" style="7" customWidth="1"/>
    <col min="13814" max="13854" width="5.7109375" style="7"/>
    <col min="13855" max="13855" width="7.28515625" style="7" customWidth="1"/>
    <col min="13856" max="13856" width="12" style="7" customWidth="1"/>
    <col min="13857" max="13857" width="4.5703125" style="7" customWidth="1"/>
    <col min="13858" max="13858" width="25.28515625" style="7" customWidth="1"/>
    <col min="13859" max="13859" width="16.28515625" style="7" customWidth="1"/>
    <col min="13860" max="13860" width="18.5703125" style="7" customWidth="1"/>
    <col min="13861" max="13863" width="20.42578125" style="7" customWidth="1"/>
    <col min="13864" max="13864" width="20.28515625" style="7" customWidth="1"/>
    <col min="13865" max="13865" width="20.42578125" style="7" customWidth="1"/>
    <col min="13866" max="13866" width="21.42578125" style="7" customWidth="1"/>
    <col min="13867" max="13867" width="25.28515625" style="7" customWidth="1"/>
    <col min="13868" max="13868" width="8.28515625" style="7" customWidth="1"/>
    <col min="13869" max="13869" width="10.7109375" style="7" customWidth="1"/>
    <col min="13870" max="13870" width="11.85546875" style="7" customWidth="1"/>
    <col min="13871" max="13871" width="10.7109375" style="7" customWidth="1"/>
    <col min="13872" max="13873" width="8.7109375" style="7" customWidth="1"/>
    <col min="13874" max="13874" width="15.28515625" style="7" customWidth="1"/>
    <col min="13875" max="14069" width="6.140625" style="7" customWidth="1"/>
    <col min="14070" max="14110" width="5.7109375" style="7"/>
    <col min="14111" max="14111" width="7.28515625" style="7" customWidth="1"/>
    <col min="14112" max="14112" width="12" style="7" customWidth="1"/>
    <col min="14113" max="14113" width="4.5703125" style="7" customWidth="1"/>
    <col min="14114" max="14114" width="25.28515625" style="7" customWidth="1"/>
    <col min="14115" max="14115" width="16.28515625" style="7" customWidth="1"/>
    <col min="14116" max="14116" width="18.5703125" style="7" customWidth="1"/>
    <col min="14117" max="14119" width="20.42578125" style="7" customWidth="1"/>
    <col min="14120" max="14120" width="20.28515625" style="7" customWidth="1"/>
    <col min="14121" max="14121" width="20.42578125" style="7" customWidth="1"/>
    <col min="14122" max="14122" width="21.42578125" style="7" customWidth="1"/>
    <col min="14123" max="14123" width="25.28515625" style="7" customWidth="1"/>
    <col min="14124" max="14124" width="8.28515625" style="7" customWidth="1"/>
    <col min="14125" max="14125" width="10.7109375" style="7" customWidth="1"/>
    <col min="14126" max="14126" width="11.85546875" style="7" customWidth="1"/>
    <col min="14127" max="14127" width="10.7109375" style="7" customWidth="1"/>
    <col min="14128" max="14129" width="8.7109375" style="7" customWidth="1"/>
    <col min="14130" max="14130" width="15.28515625" style="7" customWidth="1"/>
    <col min="14131" max="14325" width="6.140625" style="7" customWidth="1"/>
    <col min="14326" max="14366" width="5.7109375" style="7"/>
    <col min="14367" max="14367" width="7.28515625" style="7" customWidth="1"/>
    <col min="14368" max="14368" width="12" style="7" customWidth="1"/>
    <col min="14369" max="14369" width="4.5703125" style="7" customWidth="1"/>
    <col min="14370" max="14370" width="25.28515625" style="7" customWidth="1"/>
    <col min="14371" max="14371" width="16.28515625" style="7" customWidth="1"/>
    <col min="14372" max="14372" width="18.5703125" style="7" customWidth="1"/>
    <col min="14373" max="14375" width="20.42578125" style="7" customWidth="1"/>
    <col min="14376" max="14376" width="20.28515625" style="7" customWidth="1"/>
    <col min="14377" max="14377" width="20.42578125" style="7" customWidth="1"/>
    <col min="14378" max="14378" width="21.42578125" style="7" customWidth="1"/>
    <col min="14379" max="14379" width="25.28515625" style="7" customWidth="1"/>
    <col min="14380" max="14380" width="8.28515625" style="7" customWidth="1"/>
    <col min="14381" max="14381" width="10.7109375" style="7" customWidth="1"/>
    <col min="14382" max="14382" width="11.85546875" style="7" customWidth="1"/>
    <col min="14383" max="14383" width="10.7109375" style="7" customWidth="1"/>
    <col min="14384" max="14385" width="8.7109375" style="7" customWidth="1"/>
    <col min="14386" max="14386" width="15.28515625" style="7" customWidth="1"/>
    <col min="14387" max="14581" width="6.140625" style="7" customWidth="1"/>
    <col min="14582" max="14622" width="5.7109375" style="7"/>
    <col min="14623" max="14623" width="7.28515625" style="7" customWidth="1"/>
    <col min="14624" max="14624" width="12" style="7" customWidth="1"/>
    <col min="14625" max="14625" width="4.5703125" style="7" customWidth="1"/>
    <col min="14626" max="14626" width="25.28515625" style="7" customWidth="1"/>
    <col min="14627" max="14627" width="16.28515625" style="7" customWidth="1"/>
    <col min="14628" max="14628" width="18.5703125" style="7" customWidth="1"/>
    <col min="14629" max="14631" width="20.42578125" style="7" customWidth="1"/>
    <col min="14632" max="14632" width="20.28515625" style="7" customWidth="1"/>
    <col min="14633" max="14633" width="20.42578125" style="7" customWidth="1"/>
    <col min="14634" max="14634" width="21.42578125" style="7" customWidth="1"/>
    <col min="14635" max="14635" width="25.28515625" style="7" customWidth="1"/>
    <col min="14636" max="14636" width="8.28515625" style="7" customWidth="1"/>
    <col min="14637" max="14637" width="10.7109375" style="7" customWidth="1"/>
    <col min="14638" max="14638" width="11.85546875" style="7" customWidth="1"/>
    <col min="14639" max="14639" width="10.7109375" style="7" customWidth="1"/>
    <col min="14640" max="14641" width="8.7109375" style="7" customWidth="1"/>
    <col min="14642" max="14642" width="15.28515625" style="7" customWidth="1"/>
    <col min="14643" max="14837" width="6.140625" style="7" customWidth="1"/>
    <col min="14838" max="14878" width="5.7109375" style="7"/>
    <col min="14879" max="14879" width="7.28515625" style="7" customWidth="1"/>
    <col min="14880" max="14880" width="12" style="7" customWidth="1"/>
    <col min="14881" max="14881" width="4.5703125" style="7" customWidth="1"/>
    <col min="14882" max="14882" width="25.28515625" style="7" customWidth="1"/>
    <col min="14883" max="14883" width="16.28515625" style="7" customWidth="1"/>
    <col min="14884" max="14884" width="18.5703125" style="7" customWidth="1"/>
    <col min="14885" max="14887" width="20.42578125" style="7" customWidth="1"/>
    <col min="14888" max="14888" width="20.28515625" style="7" customWidth="1"/>
    <col min="14889" max="14889" width="20.42578125" style="7" customWidth="1"/>
    <col min="14890" max="14890" width="21.42578125" style="7" customWidth="1"/>
    <col min="14891" max="14891" width="25.28515625" style="7" customWidth="1"/>
    <col min="14892" max="14892" width="8.28515625" style="7" customWidth="1"/>
    <col min="14893" max="14893" width="10.7109375" style="7" customWidth="1"/>
    <col min="14894" max="14894" width="11.85546875" style="7" customWidth="1"/>
    <col min="14895" max="14895" width="10.7109375" style="7" customWidth="1"/>
    <col min="14896" max="14897" width="8.7109375" style="7" customWidth="1"/>
    <col min="14898" max="14898" width="15.28515625" style="7" customWidth="1"/>
    <col min="14899" max="15093" width="6.140625" style="7" customWidth="1"/>
    <col min="15094" max="15134" width="5.7109375" style="7"/>
    <col min="15135" max="15135" width="7.28515625" style="7" customWidth="1"/>
    <col min="15136" max="15136" width="12" style="7" customWidth="1"/>
    <col min="15137" max="15137" width="4.5703125" style="7" customWidth="1"/>
    <col min="15138" max="15138" width="25.28515625" style="7" customWidth="1"/>
    <col min="15139" max="15139" width="16.28515625" style="7" customWidth="1"/>
    <col min="15140" max="15140" width="18.5703125" style="7" customWidth="1"/>
    <col min="15141" max="15143" width="20.42578125" style="7" customWidth="1"/>
    <col min="15144" max="15144" width="20.28515625" style="7" customWidth="1"/>
    <col min="15145" max="15145" width="20.42578125" style="7" customWidth="1"/>
    <col min="15146" max="15146" width="21.42578125" style="7" customWidth="1"/>
    <col min="15147" max="15147" width="25.28515625" style="7" customWidth="1"/>
    <col min="15148" max="15148" width="8.28515625" style="7" customWidth="1"/>
    <col min="15149" max="15149" width="10.7109375" style="7" customWidth="1"/>
    <col min="15150" max="15150" width="11.85546875" style="7" customWidth="1"/>
    <col min="15151" max="15151" width="10.7109375" style="7" customWidth="1"/>
    <col min="15152" max="15153" width="8.7109375" style="7" customWidth="1"/>
    <col min="15154" max="15154" width="15.28515625" style="7" customWidth="1"/>
    <col min="15155" max="15349" width="6.140625" style="7" customWidth="1"/>
    <col min="15350" max="15390" width="5.7109375" style="7"/>
    <col min="15391" max="15391" width="7.28515625" style="7" customWidth="1"/>
    <col min="15392" max="15392" width="12" style="7" customWidth="1"/>
    <col min="15393" max="15393" width="4.5703125" style="7" customWidth="1"/>
    <col min="15394" max="15394" width="25.28515625" style="7" customWidth="1"/>
    <col min="15395" max="15395" width="16.28515625" style="7" customWidth="1"/>
    <col min="15396" max="15396" width="18.5703125" style="7" customWidth="1"/>
    <col min="15397" max="15399" width="20.42578125" style="7" customWidth="1"/>
    <col min="15400" max="15400" width="20.28515625" style="7" customWidth="1"/>
    <col min="15401" max="15401" width="20.42578125" style="7" customWidth="1"/>
    <col min="15402" max="15402" width="21.42578125" style="7" customWidth="1"/>
    <col min="15403" max="15403" width="25.28515625" style="7" customWidth="1"/>
    <col min="15404" max="15404" width="8.28515625" style="7" customWidth="1"/>
    <col min="15405" max="15405" width="10.7109375" style="7" customWidth="1"/>
    <col min="15406" max="15406" width="11.85546875" style="7" customWidth="1"/>
    <col min="15407" max="15407" width="10.7109375" style="7" customWidth="1"/>
    <col min="15408" max="15409" width="8.7109375" style="7" customWidth="1"/>
    <col min="15410" max="15410" width="15.28515625" style="7" customWidth="1"/>
    <col min="15411" max="15605" width="6.140625" style="7" customWidth="1"/>
    <col min="15606" max="15646" width="5.7109375" style="7"/>
    <col min="15647" max="15647" width="7.28515625" style="7" customWidth="1"/>
    <col min="15648" max="15648" width="12" style="7" customWidth="1"/>
    <col min="15649" max="15649" width="4.5703125" style="7" customWidth="1"/>
    <col min="15650" max="15650" width="25.28515625" style="7" customWidth="1"/>
    <col min="15651" max="15651" width="16.28515625" style="7" customWidth="1"/>
    <col min="15652" max="15652" width="18.5703125" style="7" customWidth="1"/>
    <col min="15653" max="15655" width="20.42578125" style="7" customWidth="1"/>
    <col min="15656" max="15656" width="20.28515625" style="7" customWidth="1"/>
    <col min="15657" max="15657" width="20.42578125" style="7" customWidth="1"/>
    <col min="15658" max="15658" width="21.42578125" style="7" customWidth="1"/>
    <col min="15659" max="15659" width="25.28515625" style="7" customWidth="1"/>
    <col min="15660" max="15660" width="8.28515625" style="7" customWidth="1"/>
    <col min="15661" max="15661" width="10.7109375" style="7" customWidth="1"/>
    <col min="15662" max="15662" width="11.85546875" style="7" customWidth="1"/>
    <col min="15663" max="15663" width="10.7109375" style="7" customWidth="1"/>
    <col min="15664" max="15665" width="8.7109375" style="7" customWidth="1"/>
    <col min="15666" max="15666" width="15.28515625" style="7" customWidth="1"/>
    <col min="15667" max="15861" width="6.140625" style="7" customWidth="1"/>
    <col min="15862" max="15902" width="5.7109375" style="7"/>
    <col min="15903" max="15903" width="7.28515625" style="7" customWidth="1"/>
    <col min="15904" max="15904" width="12" style="7" customWidth="1"/>
    <col min="15905" max="15905" width="4.5703125" style="7" customWidth="1"/>
    <col min="15906" max="15906" width="25.28515625" style="7" customWidth="1"/>
    <col min="15907" max="15907" width="16.28515625" style="7" customWidth="1"/>
    <col min="15908" max="15908" width="18.5703125" style="7" customWidth="1"/>
    <col min="15909" max="15911" width="20.42578125" style="7" customWidth="1"/>
    <col min="15912" max="15912" width="20.28515625" style="7" customWidth="1"/>
    <col min="15913" max="15913" width="20.42578125" style="7" customWidth="1"/>
    <col min="15914" max="15914" width="21.42578125" style="7" customWidth="1"/>
    <col min="15915" max="15915" width="25.28515625" style="7" customWidth="1"/>
    <col min="15916" max="15916" width="8.28515625" style="7" customWidth="1"/>
    <col min="15917" max="15917" width="10.7109375" style="7" customWidth="1"/>
    <col min="15918" max="15918" width="11.85546875" style="7" customWidth="1"/>
    <col min="15919" max="15919" width="10.7109375" style="7" customWidth="1"/>
    <col min="15920" max="15921" width="8.7109375" style="7" customWidth="1"/>
    <col min="15922" max="15922" width="15.28515625" style="7" customWidth="1"/>
    <col min="15923" max="16117" width="6.140625" style="7" customWidth="1"/>
    <col min="16118" max="16158" width="5.7109375" style="7"/>
    <col min="16159" max="16159" width="7.28515625" style="7" customWidth="1"/>
    <col min="16160" max="16160" width="12" style="7" customWidth="1"/>
    <col min="16161" max="16161" width="4.5703125" style="7" customWidth="1"/>
    <col min="16162" max="16162" width="25.28515625" style="7" customWidth="1"/>
    <col min="16163" max="16163" width="16.28515625" style="7" customWidth="1"/>
    <col min="16164" max="16164" width="18.5703125" style="7" customWidth="1"/>
    <col min="16165" max="16167" width="20.42578125" style="7" customWidth="1"/>
    <col min="16168" max="16168" width="20.28515625" style="7" customWidth="1"/>
    <col min="16169" max="16169" width="20.42578125" style="7" customWidth="1"/>
    <col min="16170" max="16170" width="21.42578125" style="7" customWidth="1"/>
    <col min="16171" max="16171" width="25.28515625" style="7" customWidth="1"/>
    <col min="16172" max="16172" width="8.28515625" style="7" customWidth="1"/>
    <col min="16173" max="16173" width="10.7109375" style="7" customWidth="1"/>
    <col min="16174" max="16174" width="11.85546875" style="7" customWidth="1"/>
    <col min="16175" max="16175" width="10.7109375" style="7" customWidth="1"/>
    <col min="16176" max="16177" width="8.7109375" style="7" customWidth="1"/>
    <col min="16178" max="16178" width="15.28515625" style="7" customWidth="1"/>
    <col min="16179" max="16373" width="6.140625" style="7" customWidth="1"/>
    <col min="16374" max="16384" width="5.7109375" style="7"/>
  </cols>
  <sheetData>
    <row r="1" spans="1:189" s="4" customFormat="1" ht="25.15" customHeight="1" thickBot="1" x14ac:dyDescent="0.3">
      <c r="B1" s="327">
        <f>IF(AND('Quantidade Desejada de Músicos'!C4="Completa",'Quantidade Desejada de Músicos'!D4=""),'Quantidade Desejada de Músicos'!C5,0)</f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BB1" s="5" t="s">
        <v>51</v>
      </c>
      <c r="BC1" s="5">
        <v>0</v>
      </c>
      <c r="BD1" s="6">
        <v>4</v>
      </c>
      <c r="BE1" s="6">
        <v>8</v>
      </c>
      <c r="BF1" s="6">
        <v>12</v>
      </c>
      <c r="BG1" s="6">
        <v>16</v>
      </c>
      <c r="BH1" s="6">
        <v>20</v>
      </c>
      <c r="BI1" s="6">
        <v>24</v>
      </c>
      <c r="BJ1" s="6">
        <v>28</v>
      </c>
      <c r="BK1" s="6">
        <v>32</v>
      </c>
      <c r="BL1" s="6">
        <v>36</v>
      </c>
      <c r="BM1" s="6">
        <v>40</v>
      </c>
      <c r="BN1" s="6">
        <v>44</v>
      </c>
      <c r="BO1" s="6">
        <v>48</v>
      </c>
      <c r="BP1" s="6">
        <v>52</v>
      </c>
      <c r="BQ1" s="6">
        <v>56</v>
      </c>
      <c r="BR1" s="6">
        <v>60</v>
      </c>
      <c r="BS1" s="6">
        <v>64</v>
      </c>
      <c r="BT1" s="6">
        <v>68</v>
      </c>
      <c r="BU1" s="6">
        <v>72</v>
      </c>
      <c r="BV1" s="6">
        <v>76</v>
      </c>
      <c r="BW1" s="6">
        <v>80</v>
      </c>
      <c r="BX1" s="6">
        <v>84</v>
      </c>
      <c r="BY1" s="6">
        <v>88</v>
      </c>
      <c r="BZ1" s="6">
        <v>92</v>
      </c>
      <c r="CA1" s="6">
        <v>96</v>
      </c>
      <c r="CB1" s="6">
        <v>100</v>
      </c>
      <c r="CC1" s="6">
        <v>104</v>
      </c>
      <c r="CD1" s="6">
        <v>108</v>
      </c>
      <c r="CE1" s="6">
        <v>112</v>
      </c>
      <c r="CF1" s="6">
        <v>116</v>
      </c>
      <c r="CG1" s="6">
        <v>120</v>
      </c>
      <c r="CH1" s="6">
        <v>124</v>
      </c>
      <c r="CI1" s="6">
        <v>128</v>
      </c>
      <c r="CJ1" s="6">
        <v>132</v>
      </c>
      <c r="CK1" s="6">
        <v>136</v>
      </c>
      <c r="CL1" s="6">
        <v>140</v>
      </c>
      <c r="CM1" s="6">
        <v>144</v>
      </c>
      <c r="CN1" s="6">
        <v>148</v>
      </c>
      <c r="CO1" s="6">
        <v>152</v>
      </c>
      <c r="CP1" s="6">
        <v>156</v>
      </c>
      <c r="CQ1" s="6">
        <v>160</v>
      </c>
      <c r="CR1" s="6">
        <v>164</v>
      </c>
      <c r="CS1" s="6">
        <v>168</v>
      </c>
      <c r="CT1" s="6">
        <v>172</v>
      </c>
      <c r="CU1" s="6">
        <v>176</v>
      </c>
      <c r="CV1" s="6">
        <v>180</v>
      </c>
      <c r="CW1" s="6">
        <v>184</v>
      </c>
      <c r="CX1" s="6">
        <v>188</v>
      </c>
      <c r="CY1" s="6">
        <v>192</v>
      </c>
      <c r="CZ1" s="6">
        <v>196</v>
      </c>
      <c r="DA1" s="6">
        <v>200</v>
      </c>
      <c r="DB1" s="6">
        <v>204</v>
      </c>
      <c r="DC1" s="6">
        <v>208</v>
      </c>
      <c r="DD1" s="6">
        <v>212</v>
      </c>
      <c r="DE1" s="6">
        <v>216</v>
      </c>
      <c r="DF1" s="6">
        <v>220</v>
      </c>
      <c r="DG1" s="6">
        <v>224</v>
      </c>
      <c r="DH1" s="6">
        <v>228</v>
      </c>
      <c r="DI1" s="6">
        <v>232</v>
      </c>
      <c r="DJ1" s="6">
        <v>236</v>
      </c>
      <c r="DK1" s="6">
        <v>240</v>
      </c>
      <c r="DL1" s="6">
        <v>244</v>
      </c>
      <c r="DM1" s="6">
        <v>248</v>
      </c>
      <c r="DN1" s="6">
        <v>252</v>
      </c>
      <c r="DO1" s="6">
        <v>256</v>
      </c>
      <c r="DP1" s="6">
        <v>260</v>
      </c>
      <c r="DQ1" s="6">
        <v>264</v>
      </c>
      <c r="DR1" s="6">
        <v>268</v>
      </c>
      <c r="DS1" s="6">
        <v>272</v>
      </c>
      <c r="DT1" s="6">
        <v>276</v>
      </c>
      <c r="DU1" s="6">
        <v>280</v>
      </c>
      <c r="DV1" s="6">
        <v>284</v>
      </c>
      <c r="DW1" s="6">
        <v>288</v>
      </c>
      <c r="DX1" s="6">
        <v>292</v>
      </c>
      <c r="DY1" s="6">
        <v>296</v>
      </c>
      <c r="DZ1" s="6">
        <v>300</v>
      </c>
      <c r="EA1" s="6">
        <v>304</v>
      </c>
      <c r="EB1" s="6">
        <v>308</v>
      </c>
      <c r="EC1" s="6">
        <v>312</v>
      </c>
      <c r="ED1" s="6">
        <v>316</v>
      </c>
      <c r="EE1" s="6">
        <v>320</v>
      </c>
      <c r="EF1" s="6">
        <v>324</v>
      </c>
      <c r="EG1" s="6">
        <v>328</v>
      </c>
      <c r="EH1" s="6">
        <v>332</v>
      </c>
      <c r="EI1" s="6">
        <v>336</v>
      </c>
      <c r="EJ1" s="6">
        <v>340</v>
      </c>
      <c r="EK1" s="6">
        <v>344</v>
      </c>
      <c r="EL1" s="6">
        <v>348</v>
      </c>
      <c r="EM1" s="6">
        <v>352</v>
      </c>
      <c r="EN1" s="6">
        <v>356</v>
      </c>
      <c r="EO1" s="6">
        <v>360</v>
      </c>
      <c r="EP1" s="6">
        <v>364</v>
      </c>
      <c r="EQ1" s="6">
        <v>368</v>
      </c>
      <c r="ER1" s="6">
        <v>372</v>
      </c>
      <c r="ES1" s="6">
        <v>376</v>
      </c>
      <c r="ET1" s="6">
        <v>380</v>
      </c>
      <c r="EU1" s="6">
        <v>384</v>
      </c>
      <c r="EV1" s="6">
        <v>388</v>
      </c>
      <c r="EW1" s="6">
        <v>392</v>
      </c>
      <c r="EX1" s="6">
        <v>396</v>
      </c>
      <c r="EY1" s="6">
        <v>400</v>
      </c>
      <c r="EZ1" s="6">
        <v>404</v>
      </c>
      <c r="FA1" s="6">
        <v>408</v>
      </c>
      <c r="FB1" s="6">
        <v>412</v>
      </c>
      <c r="FC1" s="6">
        <v>416</v>
      </c>
      <c r="FD1" s="6">
        <v>420</v>
      </c>
      <c r="FE1" s="6">
        <v>424</v>
      </c>
      <c r="FF1" s="6">
        <v>428</v>
      </c>
      <c r="FG1" s="6">
        <v>432</v>
      </c>
      <c r="FH1" s="6">
        <v>436</v>
      </c>
      <c r="FI1" s="6">
        <v>440</v>
      </c>
      <c r="FJ1" s="6">
        <v>444</v>
      </c>
      <c r="FK1" s="6">
        <v>448</v>
      </c>
      <c r="FL1" s="6">
        <v>452</v>
      </c>
      <c r="FM1" s="6">
        <v>456</v>
      </c>
      <c r="FN1" s="6">
        <v>460</v>
      </c>
      <c r="FO1" s="6">
        <v>464</v>
      </c>
      <c r="FP1" s="6">
        <v>468</v>
      </c>
      <c r="FQ1" s="6">
        <v>472</v>
      </c>
      <c r="FR1" s="6">
        <v>476</v>
      </c>
      <c r="FS1" s="6">
        <v>480</v>
      </c>
      <c r="FT1" s="6">
        <v>484</v>
      </c>
      <c r="FU1" s="6">
        <v>488</v>
      </c>
      <c r="FV1" s="6">
        <v>492</v>
      </c>
      <c r="FW1" s="6">
        <v>496</v>
      </c>
      <c r="FX1" s="6">
        <v>500</v>
      </c>
      <c r="FY1" s="6"/>
      <c r="FZ1" s="6"/>
      <c r="GA1" s="6"/>
      <c r="GC1" s="105" t="s">
        <v>90</v>
      </c>
      <c r="GD1" s="105" t="s">
        <v>87</v>
      </c>
      <c r="GE1" s="105" t="s">
        <v>88</v>
      </c>
      <c r="GF1" s="105" t="s">
        <v>89</v>
      </c>
      <c r="GG1" s="4" t="s">
        <v>91</v>
      </c>
    </row>
    <row r="2" spans="1:189" ht="58.15" customHeight="1" x14ac:dyDescent="0.25">
      <c r="A2" s="4"/>
      <c r="B2" s="469" t="str">
        <f>CONCATENATE("ADEQUAÇÃO DE ORQUESTRA DO TIPO COMPLETA PARA ",B1," MÚSICOS")</f>
        <v>ADEQUAÇÃO DE ORQUESTRA DO TIPO COMPLETA PARA 0 MÚSICOS</v>
      </c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  <c r="BA2" s="9" t="s">
        <v>6</v>
      </c>
      <c r="BB2" s="127" t="s">
        <v>7</v>
      </c>
      <c r="BD2" s="6">
        <f>'Formação Completa'!G5</f>
        <v>0</v>
      </c>
      <c r="BE2" s="6">
        <f>'Formação Completa'!I5</f>
        <v>1</v>
      </c>
      <c r="BF2" s="6">
        <f>'Formação Completa'!K5</f>
        <v>2</v>
      </c>
      <c r="BG2" s="6">
        <f>'Formação Completa'!M5</f>
        <v>3</v>
      </c>
      <c r="BH2" s="6">
        <f>'Formação Completa'!O5</f>
        <v>4</v>
      </c>
      <c r="BI2" s="6">
        <f>'Formação Completa'!Q5</f>
        <v>5</v>
      </c>
      <c r="BJ2" s="6">
        <f>'Formação Completa'!S5</f>
        <v>6</v>
      </c>
      <c r="BK2" s="6">
        <f>'Formação Completa'!U5</f>
        <v>6</v>
      </c>
      <c r="BL2" s="6">
        <f>'Formação Completa'!W5</f>
        <v>8</v>
      </c>
      <c r="BM2" s="6">
        <f>'Formação Completa'!Y5</f>
        <v>9</v>
      </c>
      <c r="BN2" s="6">
        <f>'Formação Completa'!AA5</f>
        <v>10</v>
      </c>
      <c r="BO2" s="6">
        <f>'Formação Completa'!AC5</f>
        <v>10</v>
      </c>
      <c r="BP2" s="6">
        <f>'Formação Completa'!AE5</f>
        <v>11</v>
      </c>
      <c r="BQ2" s="6">
        <f>'Formação Completa'!AG5</f>
        <v>11</v>
      </c>
      <c r="BR2" s="6">
        <f>'Formação Completa'!AI5</f>
        <v>11</v>
      </c>
      <c r="BS2" s="6">
        <f>'Formação Completa'!AK5</f>
        <v>12</v>
      </c>
      <c r="BT2" s="6">
        <f>'Formação Completa'!AM5</f>
        <v>13</v>
      </c>
      <c r="BU2" s="6">
        <f>'Formação Completa'!AO5</f>
        <v>13</v>
      </c>
      <c r="BV2" s="6">
        <f>'Formação Completa'!AQ5</f>
        <v>14</v>
      </c>
      <c r="BW2" s="6">
        <f>'Formação Completa'!AS5</f>
        <v>15</v>
      </c>
      <c r="BX2" s="6">
        <f>'Formação Completa'!AU5</f>
        <v>16</v>
      </c>
      <c r="BY2" s="6">
        <f>'Formação Completa'!AW5</f>
        <v>17</v>
      </c>
      <c r="BZ2" s="6">
        <f>'Formação Completa'!AY5</f>
        <v>17</v>
      </c>
      <c r="CA2" s="6">
        <f>'Formação Completa'!BA5</f>
        <v>17</v>
      </c>
      <c r="CB2" s="6">
        <f>'Formação Completa'!BC5</f>
        <v>17</v>
      </c>
      <c r="CC2" s="4">
        <f>$CB$2+BD2</f>
        <v>17</v>
      </c>
      <c r="CD2" s="4">
        <f t="shared" ref="CD2:CH2" si="0">$CB$2+BE2</f>
        <v>18</v>
      </c>
      <c r="CE2" s="4">
        <f t="shared" si="0"/>
        <v>19</v>
      </c>
      <c r="CF2" s="4">
        <f t="shared" si="0"/>
        <v>20</v>
      </c>
      <c r="CG2" s="4">
        <f t="shared" si="0"/>
        <v>21</v>
      </c>
      <c r="CH2" s="4">
        <f t="shared" si="0"/>
        <v>22</v>
      </c>
      <c r="CI2" s="4">
        <f t="shared" ref="CI2" si="1">$CB$2+BJ2</f>
        <v>23</v>
      </c>
      <c r="CJ2" s="4">
        <f t="shared" ref="CJ2" si="2">$CB$2+BK2</f>
        <v>23</v>
      </c>
      <c r="CK2" s="4">
        <f t="shared" ref="CK2" si="3">$CB$2+BL2</f>
        <v>25</v>
      </c>
      <c r="CL2" s="4">
        <f t="shared" ref="CL2:CM2" si="4">$CB$2+BM2</f>
        <v>26</v>
      </c>
      <c r="CM2" s="4">
        <f t="shared" si="4"/>
        <v>27</v>
      </c>
      <c r="CN2" s="4">
        <f t="shared" ref="CN2" si="5">$CB$2+BO2</f>
        <v>27</v>
      </c>
      <c r="CO2" s="4">
        <f t="shared" ref="CO2" si="6">$CB$2+BP2</f>
        <v>28</v>
      </c>
      <c r="CP2" s="4">
        <f t="shared" ref="CP2" si="7">$CB$2+BQ2</f>
        <v>28</v>
      </c>
      <c r="CQ2" s="4">
        <f t="shared" ref="CQ2:CR2" si="8">$CB$2+BR2</f>
        <v>28</v>
      </c>
      <c r="CR2" s="4">
        <f t="shared" si="8"/>
        <v>29</v>
      </c>
      <c r="CS2" s="4">
        <f t="shared" ref="CS2" si="9">$CB$2+BT2</f>
        <v>30</v>
      </c>
      <c r="CT2" s="4">
        <f t="shared" ref="CT2" si="10">$CB$2+BU2</f>
        <v>30</v>
      </c>
      <c r="CU2" s="4">
        <f t="shared" ref="CU2" si="11">$CB$2+BV2</f>
        <v>31</v>
      </c>
      <c r="CV2" s="4">
        <f t="shared" ref="CV2:CW2" si="12">$CB$2+BW2</f>
        <v>32</v>
      </c>
      <c r="CW2" s="4">
        <f t="shared" si="12"/>
        <v>33</v>
      </c>
      <c r="CX2" s="4">
        <f t="shared" ref="CX2" si="13">$CB$2+BY2</f>
        <v>34</v>
      </c>
      <c r="CY2" s="4">
        <f t="shared" ref="CY2" si="14">$CB$2+BZ2</f>
        <v>34</v>
      </c>
      <c r="CZ2" s="4">
        <f t="shared" ref="CZ2" si="15">$CB$2+CA2</f>
        <v>34</v>
      </c>
      <c r="DA2" s="4">
        <f t="shared" ref="DA2" si="16">$CB$2+CB2</f>
        <v>34</v>
      </c>
      <c r="DB2" s="7">
        <f>$DA$2+BD2</f>
        <v>34</v>
      </c>
      <c r="DC2" s="7">
        <f t="shared" ref="DC2:DZ2" si="17">$DA$2+BE2</f>
        <v>35</v>
      </c>
      <c r="DD2" s="7">
        <f t="shared" si="17"/>
        <v>36</v>
      </c>
      <c r="DE2" s="7">
        <f t="shared" si="17"/>
        <v>37</v>
      </c>
      <c r="DF2" s="7">
        <f t="shared" si="17"/>
        <v>38</v>
      </c>
      <c r="DG2" s="7">
        <f t="shared" si="17"/>
        <v>39</v>
      </c>
      <c r="DH2" s="7">
        <f t="shared" si="17"/>
        <v>40</v>
      </c>
      <c r="DI2" s="7">
        <f t="shared" si="17"/>
        <v>40</v>
      </c>
      <c r="DJ2" s="7">
        <f t="shared" si="17"/>
        <v>42</v>
      </c>
      <c r="DK2" s="7">
        <f t="shared" si="17"/>
        <v>43</v>
      </c>
      <c r="DL2" s="7">
        <f t="shared" si="17"/>
        <v>44</v>
      </c>
      <c r="DM2" s="7">
        <f t="shared" si="17"/>
        <v>44</v>
      </c>
      <c r="DN2" s="7">
        <f t="shared" si="17"/>
        <v>45</v>
      </c>
      <c r="DO2" s="7">
        <f t="shared" si="17"/>
        <v>45</v>
      </c>
      <c r="DP2" s="7">
        <f t="shared" si="17"/>
        <v>45</v>
      </c>
      <c r="DQ2" s="7">
        <f t="shared" si="17"/>
        <v>46</v>
      </c>
      <c r="DR2" s="7">
        <f t="shared" si="17"/>
        <v>47</v>
      </c>
      <c r="DS2" s="7">
        <f t="shared" si="17"/>
        <v>47</v>
      </c>
      <c r="DT2" s="7">
        <f t="shared" si="17"/>
        <v>48</v>
      </c>
      <c r="DU2" s="7">
        <f t="shared" si="17"/>
        <v>49</v>
      </c>
      <c r="DV2" s="7">
        <f t="shared" si="17"/>
        <v>50</v>
      </c>
      <c r="DW2" s="7">
        <f t="shared" si="17"/>
        <v>51</v>
      </c>
      <c r="DX2" s="7">
        <f t="shared" si="17"/>
        <v>51</v>
      </c>
      <c r="DY2" s="7">
        <f t="shared" si="17"/>
        <v>51</v>
      </c>
      <c r="DZ2" s="7">
        <f t="shared" si="17"/>
        <v>51</v>
      </c>
      <c r="EA2" s="7">
        <f>$DZ$2+BD2</f>
        <v>51</v>
      </c>
      <c r="EB2" s="7">
        <f t="shared" ref="EB2:EW2" si="18">$DZ$2+BE2</f>
        <v>52</v>
      </c>
      <c r="EC2" s="7">
        <f t="shared" si="18"/>
        <v>53</v>
      </c>
      <c r="ED2" s="7">
        <f t="shared" si="18"/>
        <v>54</v>
      </c>
      <c r="EE2" s="7">
        <f t="shared" si="18"/>
        <v>55</v>
      </c>
      <c r="EF2" s="7">
        <f t="shared" si="18"/>
        <v>56</v>
      </c>
      <c r="EG2" s="7">
        <f t="shared" si="18"/>
        <v>57</v>
      </c>
      <c r="EH2" s="7">
        <f t="shared" si="18"/>
        <v>57</v>
      </c>
      <c r="EI2" s="7">
        <f t="shared" si="18"/>
        <v>59</v>
      </c>
      <c r="EJ2" s="7">
        <f t="shared" si="18"/>
        <v>60</v>
      </c>
      <c r="EK2" s="7">
        <f t="shared" si="18"/>
        <v>61</v>
      </c>
      <c r="EL2" s="7">
        <f t="shared" si="18"/>
        <v>61</v>
      </c>
      <c r="EM2" s="7">
        <f t="shared" si="18"/>
        <v>62</v>
      </c>
      <c r="EN2" s="7">
        <f t="shared" si="18"/>
        <v>62</v>
      </c>
      <c r="EO2" s="7">
        <f t="shared" si="18"/>
        <v>62</v>
      </c>
      <c r="EP2" s="7">
        <f t="shared" si="18"/>
        <v>63</v>
      </c>
      <c r="EQ2" s="7">
        <f t="shared" si="18"/>
        <v>64</v>
      </c>
      <c r="ER2" s="7">
        <f t="shared" si="18"/>
        <v>64</v>
      </c>
      <c r="ES2" s="7">
        <f t="shared" si="18"/>
        <v>65</v>
      </c>
      <c r="ET2" s="7">
        <f t="shared" si="18"/>
        <v>66</v>
      </c>
      <c r="EU2" s="7">
        <f t="shared" si="18"/>
        <v>67</v>
      </c>
      <c r="EV2" s="7">
        <f t="shared" si="18"/>
        <v>68</v>
      </c>
      <c r="EW2" s="7">
        <f t="shared" si="18"/>
        <v>68</v>
      </c>
      <c r="EX2" s="7">
        <f>$DZ$2+CA2</f>
        <v>68</v>
      </c>
      <c r="EY2" s="7">
        <f t="shared" ref="EY2" si="19">$DZ$2+CB2</f>
        <v>68</v>
      </c>
      <c r="EZ2" s="7">
        <f>$EY$2+BD2</f>
        <v>68</v>
      </c>
      <c r="FA2" s="7">
        <f t="shared" ref="FA2:FU2" si="20">$EY$2+BE2</f>
        <v>69</v>
      </c>
      <c r="FB2" s="7">
        <f t="shared" si="20"/>
        <v>70</v>
      </c>
      <c r="FC2" s="7">
        <f t="shared" si="20"/>
        <v>71</v>
      </c>
      <c r="FD2" s="7">
        <f t="shared" si="20"/>
        <v>72</v>
      </c>
      <c r="FE2" s="7">
        <f t="shared" si="20"/>
        <v>73</v>
      </c>
      <c r="FF2" s="7">
        <f t="shared" si="20"/>
        <v>74</v>
      </c>
      <c r="FG2" s="7">
        <f t="shared" si="20"/>
        <v>74</v>
      </c>
      <c r="FH2" s="7">
        <f t="shared" si="20"/>
        <v>76</v>
      </c>
      <c r="FI2" s="7">
        <f t="shared" si="20"/>
        <v>77</v>
      </c>
      <c r="FJ2" s="7">
        <f t="shared" si="20"/>
        <v>78</v>
      </c>
      <c r="FK2" s="7">
        <f t="shared" si="20"/>
        <v>78</v>
      </c>
      <c r="FL2" s="7">
        <f t="shared" si="20"/>
        <v>79</v>
      </c>
      <c r="FM2" s="7">
        <f t="shared" si="20"/>
        <v>79</v>
      </c>
      <c r="FN2" s="7">
        <f t="shared" si="20"/>
        <v>79</v>
      </c>
      <c r="FO2" s="7">
        <f t="shared" si="20"/>
        <v>80</v>
      </c>
      <c r="FP2" s="7">
        <f t="shared" si="20"/>
        <v>81</v>
      </c>
      <c r="FQ2" s="7">
        <f t="shared" si="20"/>
        <v>81</v>
      </c>
      <c r="FR2" s="7">
        <f t="shared" si="20"/>
        <v>82</v>
      </c>
      <c r="FS2" s="7">
        <f t="shared" si="20"/>
        <v>83</v>
      </c>
      <c r="FT2" s="7">
        <f t="shared" si="20"/>
        <v>84</v>
      </c>
      <c r="FU2" s="7">
        <f t="shared" si="20"/>
        <v>85</v>
      </c>
      <c r="FV2" s="7">
        <f>$EY$2+BZ2</f>
        <v>85</v>
      </c>
      <c r="FW2" s="7">
        <f t="shared" ref="FW2" si="21">$EY$2+CA2</f>
        <v>85</v>
      </c>
      <c r="FX2" s="7">
        <f t="shared" ref="FX2" si="22">$EY$2+CB2</f>
        <v>85</v>
      </c>
      <c r="GC2" s="106" t="str">
        <f>IF($B$1=4,BD2,(IF($B$1=8,BE2,(IF($B$1=12,BF2,(IF($B$1=16,BG2,(IF($B$1=20,BH2,(IF($B$1=24,BI2,(IF($B$1=28,BJ2,(IF($B$1=32,BK2,(IF($B$1=36,BL2,(IF($B$1=40,BM2,(IF($B$1=44,BN2,(IF($B$1=48,BO2,(IF($B$1=52,BP2,(IF($B$1=56,BQ2,(IF($B$1=60,BR2,(IF($B$1=64,BS2,(IF($B$1=68,BT2,(IF($B$1=72,BU2,(IF($B$1=76,BV2,(IF($B$1=80,BW2,(IF($B$1=84,BX2,(IF($B$1=88,BY2,(IF($B$1=92,BZ2,(IF($B$1=96,CA2,(IF($B$1=100,CB2,"Fora de Faixa")))))))))))))))))))))))))))))))))))))))))))))))))</f>
        <v>Fora de Faixa</v>
      </c>
      <c r="GD2" s="7" t="str">
        <f>IF($B$1=104,CC2,(IF($B$1=108,CD2,(IF($B$1=112,CE2,(IF($B$1=116,CF2,(IF($B$1=120,CG2,(IF($B$1=124,CH2,(IF($B$1=128,CI2,(IF($B$1=132,CJ2,(IF($B$1=136,CK2,(IF($B$1=140,CL2,(IF($B$1=144,CM2,(IF($B$1=148,CN2,(IF($B$1=152,CO2,(IF($B$1=156,CP2,(IF($B$1=160,CQ2,(IF($B$1=164,CR2,(IF($B$1=168,CS2,(IF($B$1=172,CT2,(IF($B$1=176,CU2,(IF($B$1=180,CV2,(IF($B$1=184,CW2,(IF($B$1=188,CX2,(IF($B$1=192,CY2,(IF($B$1=196,CZ2,(IF($B$1=200,DA2,"Fora de faixa")))))))))))))))))))))))))))))))))))))))))))))))))</f>
        <v>Fora de faixa</v>
      </c>
      <c r="GE2" s="7" t="str">
        <f>IF($B$1=204,DB2,(IF($B$1=208,DC2,(IF($B$1=212,DD2,(IF($B$1=216,DE2,(IF($B$1=220,DF2,(IF($B$1=224,DG2,(IF($B$1=228,DH2,(IF($B$1=232,DI2,(IF($B$1=236,DJ2,(IF($B$1=240,DK2,(IF($B$1=244,DL2,(IF($B$1=248,DM2,(IF($B$1=252,DN2,(IF($B$1=256,DO2,(IF($B$1=260,DP2,(IF($B$1=264,DQ2,(IF($B$1=268,DR2,(IF($B$1=272,DS2,(IF($B$1=276,DT2,(IF($B$1=280,DU2,(IF($B$1=284,DV2,(IF($B$1=288,DW2,(IF($B$1=292,DX2,(IF($B$1=296,DY2,(IF($B$1=300,DZ2,"Fora de Faixa")))))))))))))))))))))))))))))))))))))))))))))))))</f>
        <v>Fora de Faixa</v>
      </c>
      <c r="GF2" s="7" t="str">
        <f>IF($B$1=304,EA2,(IF($B$1=308,EB2,(IF($B$1=312,EC2,(IF($B$1=316,ED2,(IF($B$1=320,EE2,(IF($B$1=324,EF2,(IF($B$1=328,EG2,(IF($B$1=332,EH2,(IF($B$1=336,EI2,(IF($B$1=340,EJ2,(IF($B$1=344,EK2,(IF($B$1=348,EL2,(IF($B$1=352,EM2,(IF($B$1=356,EN2,(IF($B$1=360,EO2,(IF($B$1=364,EP2,(IF($B$1=368,EQ2,(IF($B$1=372,ER2,(IF($B$1=376,ES2,(IF($B$1=380,ET2,(IF($B$1=384,EU2,(IF($B$1=388,EV2,(IF($B$1=392,EW2,(IF($B$1=396,EX2,(IF($B$1=400,EY2,"Fora de Faixa")))))))))))))))))))))))))))))))))))))))))))))))))</f>
        <v>Fora de Faixa</v>
      </c>
      <c r="GG2" s="7" t="str">
        <f>IF($B$1=404,EZ2,(IF($B$1=408,FA2,(IF($B$1=412,FB2,(IF($B$1=416,FC2,(IF($B$1=420,FD2,(IF($B$1=424,FE2,(IF($B$1=428,FF2,(IF($B$1=432,FG2,(IF($B$1=436,FH2,(IF($B$1=440,FI2,(IF($B$1=444,FJ2,(IF($B$1=448,FK2,(IF($B$1=452,FL2,(IF($B$1=456,FM2,(IF($B$1=460,FN2,(IF($B$1=464,FO2,(IF($B$1=468,FP2,(IF($B$1=472,FQ2,(IF($B$1=476,FR2,(IF($B$1=480,FS2,(IF($B$1=484,FT2,(IF($B$1=488,FU2,(IF($B$1=492,FV2,(IF($B$1=496,FW2,(IF($B$1=500,FX2,"Fora de Faixa")))))))))))))))))))))))))))))))))))))))))))))))))</f>
        <v>Fora de Faixa</v>
      </c>
    </row>
    <row r="3" spans="1:189" ht="36" customHeight="1" thickBot="1" x14ac:dyDescent="0.3">
      <c r="A3" s="4"/>
      <c r="B3" s="496"/>
      <c r="C3" s="497"/>
      <c r="D3" s="497"/>
      <c r="E3" s="497"/>
      <c r="F3" s="498"/>
      <c r="G3" s="488" t="s">
        <v>52</v>
      </c>
      <c r="H3" s="489"/>
      <c r="I3" s="489"/>
      <c r="J3" s="489"/>
      <c r="K3" s="490"/>
      <c r="L3" s="499"/>
      <c r="M3" s="500"/>
      <c r="N3" s="500"/>
      <c r="O3" s="501"/>
      <c r="P3" s="38"/>
      <c r="Q3" s="8"/>
      <c r="R3" s="8"/>
      <c r="S3" s="8"/>
      <c r="T3" s="8"/>
      <c r="U3" s="8"/>
      <c r="V3" s="8"/>
      <c r="BA3" s="11" t="s">
        <v>10</v>
      </c>
      <c r="BB3" s="136" t="s">
        <v>7</v>
      </c>
      <c r="BD3" s="6">
        <f>'Formação Completa'!G6</f>
        <v>1</v>
      </c>
      <c r="BE3" s="6">
        <f>'Formação Completa'!I6</f>
        <v>1</v>
      </c>
      <c r="BF3" s="6">
        <f>'Formação Completa'!K6</f>
        <v>2</v>
      </c>
      <c r="BG3" s="6">
        <f>'Formação Completa'!M6</f>
        <v>2</v>
      </c>
      <c r="BH3" s="6">
        <f>'Formação Completa'!O6</f>
        <v>3</v>
      </c>
      <c r="BI3" s="6">
        <f>'Formação Completa'!Q6</f>
        <v>3</v>
      </c>
      <c r="BJ3" s="6">
        <f>'Formação Completa'!S6</f>
        <v>3</v>
      </c>
      <c r="BK3" s="6">
        <f>'Formação Completa'!U6</f>
        <v>4</v>
      </c>
      <c r="BL3" s="6">
        <f>'Formação Completa'!W6</f>
        <v>4</v>
      </c>
      <c r="BM3" s="6">
        <f>'Formação Completa'!Y6</f>
        <v>5</v>
      </c>
      <c r="BN3" s="6">
        <f>'Formação Completa'!AA6</f>
        <v>5</v>
      </c>
      <c r="BO3" s="6">
        <f>'Formação Completa'!AC6</f>
        <v>6</v>
      </c>
      <c r="BP3" s="6">
        <f>'Formação Completa'!AE6</f>
        <v>7</v>
      </c>
      <c r="BQ3" s="6">
        <f>'Formação Completa'!AG6</f>
        <v>8</v>
      </c>
      <c r="BR3" s="6">
        <f>'Formação Completa'!AI6</f>
        <v>9</v>
      </c>
      <c r="BS3" s="6">
        <f>'Formação Completa'!AK6</f>
        <v>9</v>
      </c>
      <c r="BT3" s="6">
        <f>'Formação Completa'!AM6</f>
        <v>9</v>
      </c>
      <c r="BU3" s="6">
        <f>'Formação Completa'!AO6</f>
        <v>11</v>
      </c>
      <c r="BV3" s="6">
        <f>'Formação Completa'!AQ6</f>
        <v>11</v>
      </c>
      <c r="BW3" s="6">
        <f>'Formação Completa'!AS6</f>
        <v>11</v>
      </c>
      <c r="BX3" s="6">
        <f>'Formação Completa'!AU6</f>
        <v>11</v>
      </c>
      <c r="BY3" s="6">
        <f>'Formação Completa'!AW6</f>
        <v>11</v>
      </c>
      <c r="BZ3" s="6">
        <f>'Formação Completa'!AY6</f>
        <v>11</v>
      </c>
      <c r="CA3" s="6">
        <f>'Formação Completa'!BA6</f>
        <v>13</v>
      </c>
      <c r="CB3" s="6">
        <f>'Formação Completa'!BC6</f>
        <v>13</v>
      </c>
      <c r="CC3" s="4">
        <f>$CB$3+BD3</f>
        <v>14</v>
      </c>
      <c r="CD3" s="4">
        <f t="shared" ref="CD3:DA3" si="23">$CB$3+BE3</f>
        <v>14</v>
      </c>
      <c r="CE3" s="4">
        <f t="shared" si="23"/>
        <v>15</v>
      </c>
      <c r="CF3" s="4">
        <f t="shared" si="23"/>
        <v>15</v>
      </c>
      <c r="CG3" s="4">
        <f t="shared" si="23"/>
        <v>16</v>
      </c>
      <c r="CH3" s="4">
        <f t="shared" si="23"/>
        <v>16</v>
      </c>
      <c r="CI3" s="4">
        <f t="shared" si="23"/>
        <v>16</v>
      </c>
      <c r="CJ3" s="4">
        <f t="shared" si="23"/>
        <v>17</v>
      </c>
      <c r="CK3" s="4">
        <f t="shared" si="23"/>
        <v>17</v>
      </c>
      <c r="CL3" s="4">
        <f t="shared" si="23"/>
        <v>18</v>
      </c>
      <c r="CM3" s="4">
        <f t="shared" si="23"/>
        <v>18</v>
      </c>
      <c r="CN3" s="4">
        <f t="shared" si="23"/>
        <v>19</v>
      </c>
      <c r="CO3" s="4">
        <f t="shared" si="23"/>
        <v>20</v>
      </c>
      <c r="CP3" s="4">
        <f t="shared" si="23"/>
        <v>21</v>
      </c>
      <c r="CQ3" s="4">
        <f t="shared" si="23"/>
        <v>22</v>
      </c>
      <c r="CR3" s="4">
        <f t="shared" si="23"/>
        <v>22</v>
      </c>
      <c r="CS3" s="4">
        <f t="shared" si="23"/>
        <v>22</v>
      </c>
      <c r="CT3" s="4">
        <f t="shared" si="23"/>
        <v>24</v>
      </c>
      <c r="CU3" s="4">
        <f t="shared" si="23"/>
        <v>24</v>
      </c>
      <c r="CV3" s="4">
        <f t="shared" si="23"/>
        <v>24</v>
      </c>
      <c r="CW3" s="4">
        <f t="shared" si="23"/>
        <v>24</v>
      </c>
      <c r="CX3" s="4">
        <f t="shared" si="23"/>
        <v>24</v>
      </c>
      <c r="CY3" s="4">
        <f t="shared" si="23"/>
        <v>24</v>
      </c>
      <c r="CZ3" s="4">
        <f t="shared" si="23"/>
        <v>26</v>
      </c>
      <c r="DA3" s="4">
        <f t="shared" si="23"/>
        <v>26</v>
      </c>
      <c r="DB3" s="7">
        <f>$DA$3+BD3</f>
        <v>27</v>
      </c>
      <c r="DC3" s="7">
        <f t="shared" ref="DC3:DZ3" si="24">$DA$3+BE3</f>
        <v>27</v>
      </c>
      <c r="DD3" s="7">
        <f t="shared" si="24"/>
        <v>28</v>
      </c>
      <c r="DE3" s="7">
        <f t="shared" si="24"/>
        <v>28</v>
      </c>
      <c r="DF3" s="7">
        <f t="shared" si="24"/>
        <v>29</v>
      </c>
      <c r="DG3" s="7">
        <f t="shared" si="24"/>
        <v>29</v>
      </c>
      <c r="DH3" s="7">
        <f t="shared" si="24"/>
        <v>29</v>
      </c>
      <c r="DI3" s="7">
        <f t="shared" si="24"/>
        <v>30</v>
      </c>
      <c r="DJ3" s="7">
        <f t="shared" si="24"/>
        <v>30</v>
      </c>
      <c r="DK3" s="7">
        <f t="shared" si="24"/>
        <v>31</v>
      </c>
      <c r="DL3" s="7">
        <f t="shared" si="24"/>
        <v>31</v>
      </c>
      <c r="DM3" s="7">
        <f t="shared" si="24"/>
        <v>32</v>
      </c>
      <c r="DN3" s="7">
        <f t="shared" si="24"/>
        <v>33</v>
      </c>
      <c r="DO3" s="7">
        <f t="shared" si="24"/>
        <v>34</v>
      </c>
      <c r="DP3" s="7">
        <f t="shared" si="24"/>
        <v>35</v>
      </c>
      <c r="DQ3" s="7">
        <f t="shared" si="24"/>
        <v>35</v>
      </c>
      <c r="DR3" s="7">
        <f t="shared" si="24"/>
        <v>35</v>
      </c>
      <c r="DS3" s="7">
        <f t="shared" si="24"/>
        <v>37</v>
      </c>
      <c r="DT3" s="7">
        <f t="shared" si="24"/>
        <v>37</v>
      </c>
      <c r="DU3" s="7">
        <f t="shared" si="24"/>
        <v>37</v>
      </c>
      <c r="DV3" s="7">
        <f t="shared" si="24"/>
        <v>37</v>
      </c>
      <c r="DW3" s="7">
        <f t="shared" si="24"/>
        <v>37</v>
      </c>
      <c r="DX3" s="7">
        <f t="shared" si="24"/>
        <v>37</v>
      </c>
      <c r="DY3" s="7">
        <f t="shared" si="24"/>
        <v>39</v>
      </c>
      <c r="DZ3" s="7">
        <f t="shared" si="24"/>
        <v>39</v>
      </c>
      <c r="EA3" s="7">
        <f>$DZ$3+BD3</f>
        <v>40</v>
      </c>
      <c r="EB3" s="7">
        <f t="shared" ref="EB3:EW3" si="25">$DZ$3+BE3</f>
        <v>40</v>
      </c>
      <c r="EC3" s="7">
        <f t="shared" si="25"/>
        <v>41</v>
      </c>
      <c r="ED3" s="7">
        <f t="shared" si="25"/>
        <v>41</v>
      </c>
      <c r="EE3" s="7">
        <f t="shared" si="25"/>
        <v>42</v>
      </c>
      <c r="EF3" s="7">
        <f t="shared" si="25"/>
        <v>42</v>
      </c>
      <c r="EG3" s="7">
        <f t="shared" si="25"/>
        <v>42</v>
      </c>
      <c r="EH3" s="7">
        <f t="shared" si="25"/>
        <v>43</v>
      </c>
      <c r="EI3" s="7">
        <f t="shared" si="25"/>
        <v>43</v>
      </c>
      <c r="EJ3" s="7">
        <f t="shared" si="25"/>
        <v>44</v>
      </c>
      <c r="EK3" s="7">
        <f t="shared" si="25"/>
        <v>44</v>
      </c>
      <c r="EL3" s="7">
        <f t="shared" si="25"/>
        <v>45</v>
      </c>
      <c r="EM3" s="7">
        <f t="shared" si="25"/>
        <v>46</v>
      </c>
      <c r="EN3" s="7">
        <f t="shared" si="25"/>
        <v>47</v>
      </c>
      <c r="EO3" s="7">
        <f t="shared" si="25"/>
        <v>48</v>
      </c>
      <c r="EP3" s="7">
        <f t="shared" si="25"/>
        <v>48</v>
      </c>
      <c r="EQ3" s="7">
        <f t="shared" si="25"/>
        <v>48</v>
      </c>
      <c r="ER3" s="7">
        <f t="shared" si="25"/>
        <v>50</v>
      </c>
      <c r="ES3" s="7">
        <f t="shared" si="25"/>
        <v>50</v>
      </c>
      <c r="ET3" s="7">
        <f t="shared" si="25"/>
        <v>50</v>
      </c>
      <c r="EU3" s="7">
        <f t="shared" si="25"/>
        <v>50</v>
      </c>
      <c r="EV3" s="7">
        <f t="shared" si="25"/>
        <v>50</v>
      </c>
      <c r="EW3" s="7">
        <f t="shared" si="25"/>
        <v>50</v>
      </c>
      <c r="EX3" s="7">
        <f>$DZ$3+CA3</f>
        <v>52</v>
      </c>
      <c r="EY3" s="7">
        <f t="shared" ref="EY3" si="26">$DZ$3+CB3</f>
        <v>52</v>
      </c>
      <c r="EZ3" s="7">
        <f>$EY$3+BD3</f>
        <v>53</v>
      </c>
      <c r="FA3" s="7">
        <f t="shared" ref="FA3:FU3" si="27">$EY$3+BE3</f>
        <v>53</v>
      </c>
      <c r="FB3" s="7">
        <f t="shared" si="27"/>
        <v>54</v>
      </c>
      <c r="FC3" s="7">
        <f t="shared" si="27"/>
        <v>54</v>
      </c>
      <c r="FD3" s="7">
        <f t="shared" si="27"/>
        <v>55</v>
      </c>
      <c r="FE3" s="7">
        <f t="shared" si="27"/>
        <v>55</v>
      </c>
      <c r="FF3" s="7">
        <f t="shared" si="27"/>
        <v>55</v>
      </c>
      <c r="FG3" s="7">
        <f t="shared" si="27"/>
        <v>56</v>
      </c>
      <c r="FH3" s="7">
        <f t="shared" si="27"/>
        <v>56</v>
      </c>
      <c r="FI3" s="7">
        <f t="shared" si="27"/>
        <v>57</v>
      </c>
      <c r="FJ3" s="7">
        <f t="shared" si="27"/>
        <v>57</v>
      </c>
      <c r="FK3" s="7">
        <f t="shared" si="27"/>
        <v>58</v>
      </c>
      <c r="FL3" s="7">
        <f t="shared" si="27"/>
        <v>59</v>
      </c>
      <c r="FM3" s="7">
        <f t="shared" si="27"/>
        <v>60</v>
      </c>
      <c r="FN3" s="7">
        <f t="shared" si="27"/>
        <v>61</v>
      </c>
      <c r="FO3" s="7">
        <f t="shared" si="27"/>
        <v>61</v>
      </c>
      <c r="FP3" s="7">
        <f t="shared" si="27"/>
        <v>61</v>
      </c>
      <c r="FQ3" s="7">
        <f t="shared" si="27"/>
        <v>63</v>
      </c>
      <c r="FR3" s="7">
        <f t="shared" si="27"/>
        <v>63</v>
      </c>
      <c r="FS3" s="7">
        <f t="shared" si="27"/>
        <v>63</v>
      </c>
      <c r="FT3" s="7">
        <f t="shared" si="27"/>
        <v>63</v>
      </c>
      <c r="FU3" s="7">
        <f t="shared" si="27"/>
        <v>63</v>
      </c>
      <c r="FV3" s="7">
        <f>$EY$3+BZ3</f>
        <v>63</v>
      </c>
      <c r="FW3" s="7">
        <f t="shared" ref="FW3" si="28">$EY$3+CA3</f>
        <v>65</v>
      </c>
      <c r="FX3" s="7">
        <f t="shared" ref="FX3" si="29">$EY$3+CB3</f>
        <v>65</v>
      </c>
      <c r="GC3" s="106" t="str">
        <f t="shared" ref="GC3:GC24" si="30">IF($B$1=4,BD3,(IF($B$1=8,BE3,(IF($B$1=12,BF3,(IF($B$1=16,BG3,(IF($B$1=20,BH3,(IF($B$1=24,BI3,(IF($B$1=28,BJ3,(IF($B$1=32,BK3,(IF($B$1=36,BL3,(IF($B$1=40,BM3,(IF($B$1=44,BN3,(IF($B$1=48,BO3,(IF($B$1=52,BP3,(IF($B$1=56,BQ3,(IF($B$1=60,BR3,(IF($B$1=64,BS3,(IF($B$1=68,BT3,(IF($B$1=72,BU3,(IF($B$1=76,BV3,(IF($B$1=80,BW3,(IF($B$1=84,BX3,(IF($B$1=88,BY3,(IF($B$1=92,BZ3,(IF($B$1=96,CA3,(IF($B$1=100,CB3,"Fora de Faixa")))))))))))))))))))))))))))))))))))))))))))))))))</f>
        <v>Fora de Faixa</v>
      </c>
      <c r="GD3" s="7" t="str">
        <f t="shared" ref="GD3:GD24" si="31">IF($B$1=104,CC3,(IF($B$1=108,CD3,(IF($B$1=112,CE3,(IF($B$1=116,CF3,(IF($B$1=120,CG3,(IF($B$1=124,CH3,(IF($B$1=128,CI3,(IF($B$1=132,CJ3,(IF($B$1=136,CK3,(IF($B$1=140,CL3,(IF($B$1=144,CM3,(IF($B$1=148,CN3,(IF($B$1=152,CO3,(IF($B$1=156,CP3,(IF($B$1=160,CQ3,(IF($B$1=164,CR3,(IF($B$1=168,CS3,(IF($B$1=172,CT3,(IF($B$1=176,CU3,(IF($B$1=180,CV3,(IF($B$1=184,CW3,(IF($B$1=188,CX3,(IF($B$1=192,CY3,(IF($B$1=196,CZ3,(IF($B$1=200,DA3,"Fora de faixa")))))))))))))))))))))))))))))))))))))))))))))))))</f>
        <v>Fora de faixa</v>
      </c>
      <c r="GE3" s="7" t="str">
        <f t="shared" ref="GE3:GE24" si="32">IF($B$1=204,DB3,(IF($B$1=208,DC3,(IF($B$1=212,DD3,(IF($B$1=216,DE3,(IF($B$1=220,DF3,(IF($B$1=224,DG3,(IF($B$1=228,DH3,(IF($B$1=232,DI3,(IF($B$1=236,DJ3,(IF($B$1=240,DK3,(IF($B$1=244,DL3,(IF($B$1=248,DM3,(IF($B$1=252,DN3,(IF($B$1=256,DO3,(IF($B$1=260,DP3,(IF($B$1=264,DQ3,(IF($B$1=268,DR3,(IF($B$1=272,DS3,(IF($B$1=276,DT3,(IF($B$1=280,DU3,(IF($B$1=284,DV3,(IF($B$1=288,DW3,(IF($B$1=292,DX3,(IF($B$1=296,DY3,(IF($B$1=300,DZ3,"Fora de Faixa")))))))))))))))))))))))))))))))))))))))))))))))))</f>
        <v>Fora de Faixa</v>
      </c>
      <c r="GF3" s="7" t="str">
        <f t="shared" ref="GF3:GF24" si="33">IF($B$1=304,EA3,(IF($B$1=308,EB3,(IF($B$1=312,EC3,(IF($B$1=316,ED3,(IF($B$1=320,EE3,(IF($B$1=324,EF3,(IF($B$1=328,EG3,(IF($B$1=332,EH3,(IF($B$1=336,EI3,(IF($B$1=340,EJ3,(IF($B$1=344,EK3,(IF($B$1=348,EL3,(IF($B$1=352,EM3,(IF($B$1=356,EN3,(IF($B$1=360,EO3,(IF($B$1=364,EP3,(IF($B$1=368,EQ3,(IF($B$1=372,ER3,(IF($B$1=376,ES3,(IF($B$1=380,ET3,(IF($B$1=384,EU3,(IF($B$1=388,EV3,(IF($B$1=392,EW3,(IF($B$1=396,EX3,(IF($B$1=400,EY3,"Fora de Faixa")))))))))))))))))))))))))))))))))))))))))))))))))</f>
        <v>Fora de Faixa</v>
      </c>
      <c r="GG3" s="7" t="str">
        <f t="shared" ref="GG3:GG24" si="34">IF($B$1=404,EZ3,(IF($B$1=408,FA3,(IF($B$1=412,FB3,(IF($B$1=416,FC3,(IF($B$1=420,FD3,(IF($B$1=424,FE3,(IF($B$1=428,FF3,(IF($B$1=432,FG3,(IF($B$1=436,FH3,(IF($B$1=440,FI3,(IF($B$1=444,FJ3,(IF($B$1=448,FK3,(IF($B$1=452,FL3,(IF($B$1=456,FM3,(IF($B$1=460,FN3,(IF($B$1=464,FO3,(IF($B$1=468,FP3,(IF($B$1=472,FQ3,(IF($B$1=476,FR3,(IF($B$1=480,FS3,(IF($B$1=484,FT3,(IF($B$1=488,FU3,(IF($B$1=492,FV3,(IF($B$1=496,FW3,(IF($B$1=500,FX3,"Fora de Faixa")))))))))))))))))))))))))))))))))))))))))))))))))</f>
        <v>Fora de Faixa</v>
      </c>
    </row>
    <row r="4" spans="1:189" ht="30.75" customHeight="1" x14ac:dyDescent="0.25">
      <c r="A4" s="4"/>
      <c r="B4" s="491" t="s">
        <v>180</v>
      </c>
      <c r="C4" s="494" t="s">
        <v>53</v>
      </c>
      <c r="D4" s="494" t="s">
        <v>54</v>
      </c>
      <c r="E4" s="494" t="s">
        <v>55</v>
      </c>
      <c r="F4" s="514" t="s">
        <v>56</v>
      </c>
      <c r="G4" s="516" t="s">
        <v>93</v>
      </c>
      <c r="H4" s="517"/>
      <c r="I4" s="517"/>
      <c r="J4" s="517"/>
      <c r="K4" s="518"/>
      <c r="L4" s="476" t="s">
        <v>57</v>
      </c>
      <c r="M4" s="478" t="s">
        <v>58</v>
      </c>
      <c r="N4" s="479"/>
      <c r="O4" s="486" t="s">
        <v>54</v>
      </c>
      <c r="P4" s="39"/>
      <c r="Q4" s="8"/>
      <c r="R4" s="8"/>
      <c r="S4" s="8"/>
      <c r="T4" s="8"/>
      <c r="U4" s="8"/>
      <c r="V4" s="8"/>
      <c r="BA4" s="13">
        <v>2</v>
      </c>
      <c r="BB4" s="146" t="s">
        <v>12</v>
      </c>
      <c r="BD4" s="6">
        <f>'Formação Completa'!G7</f>
        <v>0</v>
      </c>
      <c r="BE4" s="6">
        <f>'Formação Completa'!I7</f>
        <v>1</v>
      </c>
      <c r="BF4" s="6">
        <f>'Formação Completa'!K7</f>
        <v>1</v>
      </c>
      <c r="BG4" s="6">
        <f>'Formação Completa'!M7</f>
        <v>2</v>
      </c>
      <c r="BH4" s="6">
        <f>'Formação Completa'!O7</f>
        <v>2</v>
      </c>
      <c r="BI4" s="6">
        <f>'Formação Completa'!Q7</f>
        <v>2</v>
      </c>
      <c r="BJ4" s="6">
        <f>'Formação Completa'!S7</f>
        <v>3</v>
      </c>
      <c r="BK4" s="6">
        <f>'Formação Completa'!U7</f>
        <v>4</v>
      </c>
      <c r="BL4" s="6">
        <f>'Formação Completa'!W7</f>
        <v>4</v>
      </c>
      <c r="BM4" s="6">
        <f>'Formação Completa'!Y7</f>
        <v>4</v>
      </c>
      <c r="BN4" s="6">
        <f>'Formação Completa'!AA7</f>
        <v>5</v>
      </c>
      <c r="BO4" s="6">
        <f>'Formação Completa'!AC7</f>
        <v>6</v>
      </c>
      <c r="BP4" s="6">
        <f>'Formação Completa'!AE7</f>
        <v>6</v>
      </c>
      <c r="BQ4" s="6">
        <f>'Formação Completa'!AG7</f>
        <v>7</v>
      </c>
      <c r="BR4" s="6">
        <f>'Formação Completa'!AI7</f>
        <v>7</v>
      </c>
      <c r="BS4" s="6">
        <f>'Formação Completa'!AK7</f>
        <v>8</v>
      </c>
      <c r="BT4" s="6">
        <f>'Formação Completa'!AM7</f>
        <v>8</v>
      </c>
      <c r="BU4" s="6">
        <f>'Formação Completa'!AO7</f>
        <v>8</v>
      </c>
      <c r="BV4" s="6">
        <f>'Formação Completa'!AQ7</f>
        <v>9</v>
      </c>
      <c r="BW4" s="6">
        <f>'Formação Completa'!AS7</f>
        <v>9</v>
      </c>
      <c r="BX4" s="6">
        <f>'Formação Completa'!AU7</f>
        <v>10</v>
      </c>
      <c r="BY4" s="6">
        <f>'Formação Completa'!AW7</f>
        <v>10</v>
      </c>
      <c r="BZ4" s="6">
        <f>'Formação Completa'!AY7</f>
        <v>11</v>
      </c>
      <c r="CA4" s="6">
        <f>'Formação Completa'!BA7</f>
        <v>11</v>
      </c>
      <c r="CB4" s="6">
        <f>'Formação Completa'!BC7</f>
        <v>12</v>
      </c>
      <c r="CC4" s="4">
        <f>$CB$4+BD4</f>
        <v>12</v>
      </c>
      <c r="CD4" s="4">
        <f t="shared" ref="CD4:DA4" si="35">$CB$4+BE4</f>
        <v>13</v>
      </c>
      <c r="CE4" s="4">
        <f t="shared" si="35"/>
        <v>13</v>
      </c>
      <c r="CF4" s="4">
        <f t="shared" si="35"/>
        <v>14</v>
      </c>
      <c r="CG4" s="4">
        <f t="shared" si="35"/>
        <v>14</v>
      </c>
      <c r="CH4" s="4">
        <f t="shared" si="35"/>
        <v>14</v>
      </c>
      <c r="CI4" s="4">
        <f t="shared" si="35"/>
        <v>15</v>
      </c>
      <c r="CJ4" s="4">
        <f t="shared" si="35"/>
        <v>16</v>
      </c>
      <c r="CK4" s="4">
        <f t="shared" si="35"/>
        <v>16</v>
      </c>
      <c r="CL4" s="4">
        <f t="shared" si="35"/>
        <v>16</v>
      </c>
      <c r="CM4" s="4">
        <f t="shared" si="35"/>
        <v>17</v>
      </c>
      <c r="CN4" s="4">
        <f t="shared" si="35"/>
        <v>18</v>
      </c>
      <c r="CO4" s="4">
        <f t="shared" si="35"/>
        <v>18</v>
      </c>
      <c r="CP4" s="4">
        <f t="shared" si="35"/>
        <v>19</v>
      </c>
      <c r="CQ4" s="4">
        <f t="shared" si="35"/>
        <v>19</v>
      </c>
      <c r="CR4" s="4">
        <f t="shared" si="35"/>
        <v>20</v>
      </c>
      <c r="CS4" s="4">
        <f t="shared" si="35"/>
        <v>20</v>
      </c>
      <c r="CT4" s="4">
        <f t="shared" si="35"/>
        <v>20</v>
      </c>
      <c r="CU4" s="4">
        <f t="shared" si="35"/>
        <v>21</v>
      </c>
      <c r="CV4" s="4">
        <f t="shared" si="35"/>
        <v>21</v>
      </c>
      <c r="CW4" s="4">
        <f t="shared" si="35"/>
        <v>22</v>
      </c>
      <c r="CX4" s="4">
        <f t="shared" si="35"/>
        <v>22</v>
      </c>
      <c r="CY4" s="4">
        <f t="shared" si="35"/>
        <v>23</v>
      </c>
      <c r="CZ4" s="4">
        <f t="shared" si="35"/>
        <v>23</v>
      </c>
      <c r="DA4" s="4">
        <f t="shared" si="35"/>
        <v>24</v>
      </c>
      <c r="DB4" s="7">
        <f>$DA$4+BD4</f>
        <v>24</v>
      </c>
      <c r="DC4" s="7">
        <f t="shared" ref="DC4:DZ4" si="36">$DA$4+BE4</f>
        <v>25</v>
      </c>
      <c r="DD4" s="7">
        <f t="shared" si="36"/>
        <v>25</v>
      </c>
      <c r="DE4" s="7">
        <f t="shared" si="36"/>
        <v>26</v>
      </c>
      <c r="DF4" s="7">
        <f t="shared" si="36"/>
        <v>26</v>
      </c>
      <c r="DG4" s="7">
        <f t="shared" si="36"/>
        <v>26</v>
      </c>
      <c r="DH4" s="7">
        <f t="shared" si="36"/>
        <v>27</v>
      </c>
      <c r="DI4" s="7">
        <f t="shared" si="36"/>
        <v>28</v>
      </c>
      <c r="DJ4" s="7">
        <f t="shared" si="36"/>
        <v>28</v>
      </c>
      <c r="DK4" s="7">
        <f t="shared" si="36"/>
        <v>28</v>
      </c>
      <c r="DL4" s="7">
        <f t="shared" si="36"/>
        <v>29</v>
      </c>
      <c r="DM4" s="7">
        <f t="shared" si="36"/>
        <v>30</v>
      </c>
      <c r="DN4" s="7">
        <f t="shared" si="36"/>
        <v>30</v>
      </c>
      <c r="DO4" s="7">
        <f t="shared" si="36"/>
        <v>31</v>
      </c>
      <c r="DP4" s="7">
        <f t="shared" si="36"/>
        <v>31</v>
      </c>
      <c r="DQ4" s="7">
        <f t="shared" si="36"/>
        <v>32</v>
      </c>
      <c r="DR4" s="7">
        <f t="shared" si="36"/>
        <v>32</v>
      </c>
      <c r="DS4" s="7">
        <f t="shared" si="36"/>
        <v>32</v>
      </c>
      <c r="DT4" s="7">
        <f t="shared" si="36"/>
        <v>33</v>
      </c>
      <c r="DU4" s="7">
        <f t="shared" si="36"/>
        <v>33</v>
      </c>
      <c r="DV4" s="7">
        <f t="shared" si="36"/>
        <v>34</v>
      </c>
      <c r="DW4" s="7">
        <f t="shared" si="36"/>
        <v>34</v>
      </c>
      <c r="DX4" s="7">
        <f t="shared" si="36"/>
        <v>35</v>
      </c>
      <c r="DY4" s="7">
        <f t="shared" si="36"/>
        <v>35</v>
      </c>
      <c r="DZ4" s="7">
        <f t="shared" si="36"/>
        <v>36</v>
      </c>
      <c r="EA4" s="7">
        <f>$DZ$4+BD4</f>
        <v>36</v>
      </c>
      <c r="EB4" s="7">
        <f t="shared" ref="EB4:EW4" si="37">$DZ$4+BE4</f>
        <v>37</v>
      </c>
      <c r="EC4" s="7">
        <f t="shared" si="37"/>
        <v>37</v>
      </c>
      <c r="ED4" s="7">
        <f t="shared" si="37"/>
        <v>38</v>
      </c>
      <c r="EE4" s="7">
        <f t="shared" si="37"/>
        <v>38</v>
      </c>
      <c r="EF4" s="7">
        <f t="shared" si="37"/>
        <v>38</v>
      </c>
      <c r="EG4" s="7">
        <f t="shared" si="37"/>
        <v>39</v>
      </c>
      <c r="EH4" s="7">
        <f t="shared" si="37"/>
        <v>40</v>
      </c>
      <c r="EI4" s="7">
        <f t="shared" si="37"/>
        <v>40</v>
      </c>
      <c r="EJ4" s="7">
        <f t="shared" si="37"/>
        <v>40</v>
      </c>
      <c r="EK4" s="7">
        <f t="shared" si="37"/>
        <v>41</v>
      </c>
      <c r="EL4" s="7">
        <f t="shared" si="37"/>
        <v>42</v>
      </c>
      <c r="EM4" s="7">
        <f t="shared" si="37"/>
        <v>42</v>
      </c>
      <c r="EN4" s="7">
        <f t="shared" si="37"/>
        <v>43</v>
      </c>
      <c r="EO4" s="7">
        <f t="shared" si="37"/>
        <v>43</v>
      </c>
      <c r="EP4" s="7">
        <f t="shared" si="37"/>
        <v>44</v>
      </c>
      <c r="EQ4" s="7">
        <f t="shared" si="37"/>
        <v>44</v>
      </c>
      <c r="ER4" s="7">
        <f t="shared" si="37"/>
        <v>44</v>
      </c>
      <c r="ES4" s="7">
        <f t="shared" si="37"/>
        <v>45</v>
      </c>
      <c r="ET4" s="7">
        <f t="shared" si="37"/>
        <v>45</v>
      </c>
      <c r="EU4" s="7">
        <f t="shared" si="37"/>
        <v>46</v>
      </c>
      <c r="EV4" s="7">
        <f t="shared" si="37"/>
        <v>46</v>
      </c>
      <c r="EW4" s="7">
        <f t="shared" si="37"/>
        <v>47</v>
      </c>
      <c r="EX4" s="7">
        <f>$DZ$4+CA4</f>
        <v>47</v>
      </c>
      <c r="EY4" s="7">
        <f t="shared" ref="EY4" si="38">$DZ$4+CB4</f>
        <v>48</v>
      </c>
      <c r="EZ4" s="7">
        <f>$EY$4+BD4</f>
        <v>48</v>
      </c>
      <c r="FA4" s="7">
        <f t="shared" ref="FA4:FU4" si="39">$EY$4+BE4</f>
        <v>49</v>
      </c>
      <c r="FB4" s="7">
        <f t="shared" si="39"/>
        <v>49</v>
      </c>
      <c r="FC4" s="7">
        <f t="shared" si="39"/>
        <v>50</v>
      </c>
      <c r="FD4" s="7">
        <f t="shared" si="39"/>
        <v>50</v>
      </c>
      <c r="FE4" s="7">
        <f t="shared" si="39"/>
        <v>50</v>
      </c>
      <c r="FF4" s="7">
        <f t="shared" si="39"/>
        <v>51</v>
      </c>
      <c r="FG4" s="7">
        <f t="shared" si="39"/>
        <v>52</v>
      </c>
      <c r="FH4" s="7">
        <f t="shared" si="39"/>
        <v>52</v>
      </c>
      <c r="FI4" s="7">
        <f t="shared" si="39"/>
        <v>52</v>
      </c>
      <c r="FJ4" s="7">
        <f t="shared" si="39"/>
        <v>53</v>
      </c>
      <c r="FK4" s="7">
        <f t="shared" si="39"/>
        <v>54</v>
      </c>
      <c r="FL4" s="7">
        <f t="shared" si="39"/>
        <v>54</v>
      </c>
      <c r="FM4" s="7">
        <f t="shared" si="39"/>
        <v>55</v>
      </c>
      <c r="FN4" s="7">
        <f t="shared" si="39"/>
        <v>55</v>
      </c>
      <c r="FO4" s="7">
        <f t="shared" si="39"/>
        <v>56</v>
      </c>
      <c r="FP4" s="7">
        <f t="shared" si="39"/>
        <v>56</v>
      </c>
      <c r="FQ4" s="7">
        <f t="shared" si="39"/>
        <v>56</v>
      </c>
      <c r="FR4" s="7">
        <f t="shared" si="39"/>
        <v>57</v>
      </c>
      <c r="FS4" s="7">
        <f t="shared" si="39"/>
        <v>57</v>
      </c>
      <c r="FT4" s="7">
        <f t="shared" si="39"/>
        <v>58</v>
      </c>
      <c r="FU4" s="7">
        <f t="shared" si="39"/>
        <v>58</v>
      </c>
      <c r="FV4" s="7">
        <f>$EY$4+BZ4</f>
        <v>59</v>
      </c>
      <c r="FW4" s="7">
        <f t="shared" ref="FW4" si="40">$EY$4+CA4</f>
        <v>59</v>
      </c>
      <c r="FX4" s="7">
        <f t="shared" ref="FX4" si="41">$EY$4+CB4</f>
        <v>60</v>
      </c>
      <c r="GC4" s="106" t="str">
        <f t="shared" si="30"/>
        <v>Fora de Faixa</v>
      </c>
      <c r="GD4" s="7" t="str">
        <f t="shared" si="31"/>
        <v>Fora de faixa</v>
      </c>
      <c r="GE4" s="7" t="str">
        <f t="shared" si="32"/>
        <v>Fora de Faixa</v>
      </c>
      <c r="GF4" s="7" t="str">
        <f t="shared" si="33"/>
        <v>Fora de Faixa</v>
      </c>
      <c r="GG4" s="7" t="str">
        <f t="shared" si="34"/>
        <v>Fora de Faixa</v>
      </c>
    </row>
    <row r="5" spans="1:189" ht="18.399999999999999" customHeight="1" thickBot="1" x14ac:dyDescent="0.3">
      <c r="B5" s="492"/>
      <c r="C5" s="494"/>
      <c r="D5" s="494"/>
      <c r="E5" s="494"/>
      <c r="F5" s="514"/>
      <c r="G5" s="484" t="s">
        <v>59</v>
      </c>
      <c r="H5" s="484" t="s">
        <v>92</v>
      </c>
      <c r="I5" s="484" t="s">
        <v>94</v>
      </c>
      <c r="J5" s="471" t="s">
        <v>60</v>
      </c>
      <c r="K5" s="471" t="s">
        <v>61</v>
      </c>
      <c r="L5" s="476"/>
      <c r="M5" s="480"/>
      <c r="N5" s="481"/>
      <c r="O5" s="486"/>
      <c r="P5" s="39"/>
      <c r="Q5" s="15"/>
      <c r="R5" s="15"/>
      <c r="S5" s="15"/>
      <c r="T5" s="15"/>
      <c r="U5" s="15"/>
      <c r="V5" s="15"/>
      <c r="BA5" s="16">
        <v>3</v>
      </c>
      <c r="BB5" s="152" t="s">
        <v>14</v>
      </c>
      <c r="BD5" s="6">
        <f>'Formação Completa'!G8</f>
        <v>1</v>
      </c>
      <c r="BE5" s="6">
        <f>'Formação Completa'!I8</f>
        <v>1</v>
      </c>
      <c r="BF5" s="6">
        <f>'Formação Completa'!K8</f>
        <v>1</v>
      </c>
      <c r="BG5" s="6">
        <f>'Formação Completa'!M8</f>
        <v>1</v>
      </c>
      <c r="BH5" s="6">
        <f>'Formação Completa'!O8</f>
        <v>1</v>
      </c>
      <c r="BI5" s="6">
        <f>'Formação Completa'!Q8</f>
        <v>2</v>
      </c>
      <c r="BJ5" s="6">
        <f>'Formação Completa'!S8</f>
        <v>2</v>
      </c>
      <c r="BK5" s="6">
        <f>'Formação Completa'!U8</f>
        <v>2</v>
      </c>
      <c r="BL5" s="6">
        <f>'Formação Completa'!W8</f>
        <v>2</v>
      </c>
      <c r="BM5" s="6">
        <f>'Formação Completa'!Y8</f>
        <v>2</v>
      </c>
      <c r="BN5" s="6">
        <f>'Formação Completa'!AA8</f>
        <v>2</v>
      </c>
      <c r="BO5" s="6">
        <f>'Formação Completa'!AC8</f>
        <v>2</v>
      </c>
      <c r="BP5" s="6">
        <f>'Formação Completa'!AE8</f>
        <v>2</v>
      </c>
      <c r="BQ5" s="6">
        <f>'Formação Completa'!AG8</f>
        <v>2</v>
      </c>
      <c r="BR5" s="6">
        <f>'Formação Completa'!AI8</f>
        <v>3</v>
      </c>
      <c r="BS5" s="6">
        <f>'Formação Completa'!AK8</f>
        <v>3</v>
      </c>
      <c r="BT5" s="6">
        <f>'Formação Completa'!AM8</f>
        <v>4</v>
      </c>
      <c r="BU5" s="6">
        <f>'Formação Completa'!AO8</f>
        <v>4</v>
      </c>
      <c r="BV5" s="6">
        <f>'Formação Completa'!AQ8</f>
        <v>4</v>
      </c>
      <c r="BW5" s="6">
        <f>'Formação Completa'!AS8</f>
        <v>5</v>
      </c>
      <c r="BX5" s="6">
        <f>'Formação Completa'!AU8</f>
        <v>5</v>
      </c>
      <c r="BY5" s="6">
        <f>'Formação Completa'!AW8</f>
        <v>6</v>
      </c>
      <c r="BZ5" s="6">
        <f>'Formação Completa'!AY8</f>
        <v>7</v>
      </c>
      <c r="CA5" s="6">
        <f>'Formação Completa'!BA8</f>
        <v>7</v>
      </c>
      <c r="CB5" s="6">
        <f>'Formação Completa'!BC8</f>
        <v>8</v>
      </c>
      <c r="CC5" s="4">
        <f>$CB$5+BD5</f>
        <v>9</v>
      </c>
      <c r="CD5" s="4">
        <f t="shared" ref="CD5:DA5" si="42">$CB$5+BE5</f>
        <v>9</v>
      </c>
      <c r="CE5" s="4">
        <f t="shared" si="42"/>
        <v>9</v>
      </c>
      <c r="CF5" s="4">
        <f t="shared" si="42"/>
        <v>9</v>
      </c>
      <c r="CG5" s="4">
        <f t="shared" si="42"/>
        <v>9</v>
      </c>
      <c r="CH5" s="4">
        <f t="shared" si="42"/>
        <v>10</v>
      </c>
      <c r="CI5" s="4">
        <f t="shared" si="42"/>
        <v>10</v>
      </c>
      <c r="CJ5" s="4">
        <f t="shared" si="42"/>
        <v>10</v>
      </c>
      <c r="CK5" s="4">
        <f t="shared" si="42"/>
        <v>10</v>
      </c>
      <c r="CL5" s="4">
        <f t="shared" si="42"/>
        <v>10</v>
      </c>
      <c r="CM5" s="4">
        <f t="shared" si="42"/>
        <v>10</v>
      </c>
      <c r="CN5" s="4">
        <f t="shared" si="42"/>
        <v>10</v>
      </c>
      <c r="CO5" s="4">
        <f t="shared" si="42"/>
        <v>10</v>
      </c>
      <c r="CP5" s="4">
        <f t="shared" si="42"/>
        <v>10</v>
      </c>
      <c r="CQ5" s="4">
        <f t="shared" si="42"/>
        <v>11</v>
      </c>
      <c r="CR5" s="4">
        <f t="shared" si="42"/>
        <v>11</v>
      </c>
      <c r="CS5" s="4">
        <f t="shared" si="42"/>
        <v>12</v>
      </c>
      <c r="CT5" s="4">
        <f t="shared" si="42"/>
        <v>12</v>
      </c>
      <c r="CU5" s="4">
        <f t="shared" si="42"/>
        <v>12</v>
      </c>
      <c r="CV5" s="4">
        <f t="shared" si="42"/>
        <v>13</v>
      </c>
      <c r="CW5" s="4">
        <f t="shared" si="42"/>
        <v>13</v>
      </c>
      <c r="CX5" s="4">
        <f t="shared" si="42"/>
        <v>14</v>
      </c>
      <c r="CY5" s="4">
        <f t="shared" si="42"/>
        <v>15</v>
      </c>
      <c r="CZ5" s="4">
        <f t="shared" si="42"/>
        <v>15</v>
      </c>
      <c r="DA5" s="4">
        <f t="shared" si="42"/>
        <v>16</v>
      </c>
      <c r="DB5" s="7">
        <f>$DA$5+BD5</f>
        <v>17</v>
      </c>
      <c r="DC5" s="7">
        <f t="shared" ref="DC5:DZ5" si="43">$DA$5+BE5</f>
        <v>17</v>
      </c>
      <c r="DD5" s="7">
        <f t="shared" si="43"/>
        <v>17</v>
      </c>
      <c r="DE5" s="7">
        <f t="shared" si="43"/>
        <v>17</v>
      </c>
      <c r="DF5" s="7">
        <f t="shared" si="43"/>
        <v>17</v>
      </c>
      <c r="DG5" s="7">
        <f t="shared" si="43"/>
        <v>18</v>
      </c>
      <c r="DH5" s="7">
        <f t="shared" si="43"/>
        <v>18</v>
      </c>
      <c r="DI5" s="7">
        <f t="shared" si="43"/>
        <v>18</v>
      </c>
      <c r="DJ5" s="7">
        <f t="shared" si="43"/>
        <v>18</v>
      </c>
      <c r="DK5" s="7">
        <f t="shared" si="43"/>
        <v>18</v>
      </c>
      <c r="DL5" s="7">
        <f t="shared" si="43"/>
        <v>18</v>
      </c>
      <c r="DM5" s="7">
        <f t="shared" si="43"/>
        <v>18</v>
      </c>
      <c r="DN5" s="7">
        <f t="shared" si="43"/>
        <v>18</v>
      </c>
      <c r="DO5" s="7">
        <f t="shared" si="43"/>
        <v>18</v>
      </c>
      <c r="DP5" s="7">
        <f t="shared" si="43"/>
        <v>19</v>
      </c>
      <c r="DQ5" s="7">
        <f t="shared" si="43"/>
        <v>19</v>
      </c>
      <c r="DR5" s="7">
        <f t="shared" si="43"/>
        <v>20</v>
      </c>
      <c r="DS5" s="7">
        <f t="shared" si="43"/>
        <v>20</v>
      </c>
      <c r="DT5" s="7">
        <f t="shared" si="43"/>
        <v>20</v>
      </c>
      <c r="DU5" s="7">
        <f t="shared" si="43"/>
        <v>21</v>
      </c>
      <c r="DV5" s="7">
        <f t="shared" si="43"/>
        <v>21</v>
      </c>
      <c r="DW5" s="7">
        <f t="shared" si="43"/>
        <v>22</v>
      </c>
      <c r="DX5" s="7">
        <f t="shared" si="43"/>
        <v>23</v>
      </c>
      <c r="DY5" s="7">
        <f t="shared" si="43"/>
        <v>23</v>
      </c>
      <c r="DZ5" s="7">
        <f t="shared" si="43"/>
        <v>24</v>
      </c>
      <c r="EA5" s="7">
        <f>$DZ$5+BD5</f>
        <v>25</v>
      </c>
      <c r="EB5" s="7">
        <f t="shared" ref="EB5:EW5" si="44">$DZ$5+BE5</f>
        <v>25</v>
      </c>
      <c r="EC5" s="7">
        <f t="shared" si="44"/>
        <v>25</v>
      </c>
      <c r="ED5" s="7">
        <f t="shared" si="44"/>
        <v>25</v>
      </c>
      <c r="EE5" s="7">
        <f t="shared" si="44"/>
        <v>25</v>
      </c>
      <c r="EF5" s="7">
        <f t="shared" si="44"/>
        <v>26</v>
      </c>
      <c r="EG5" s="7">
        <f t="shared" si="44"/>
        <v>26</v>
      </c>
      <c r="EH5" s="7">
        <f t="shared" si="44"/>
        <v>26</v>
      </c>
      <c r="EI5" s="7">
        <f t="shared" si="44"/>
        <v>26</v>
      </c>
      <c r="EJ5" s="7">
        <f t="shared" si="44"/>
        <v>26</v>
      </c>
      <c r="EK5" s="7">
        <f t="shared" si="44"/>
        <v>26</v>
      </c>
      <c r="EL5" s="7">
        <f t="shared" si="44"/>
        <v>26</v>
      </c>
      <c r="EM5" s="7">
        <f t="shared" si="44"/>
        <v>26</v>
      </c>
      <c r="EN5" s="7">
        <f t="shared" si="44"/>
        <v>26</v>
      </c>
      <c r="EO5" s="7">
        <f t="shared" si="44"/>
        <v>27</v>
      </c>
      <c r="EP5" s="7">
        <f t="shared" si="44"/>
        <v>27</v>
      </c>
      <c r="EQ5" s="7">
        <f t="shared" si="44"/>
        <v>28</v>
      </c>
      <c r="ER5" s="7">
        <f t="shared" si="44"/>
        <v>28</v>
      </c>
      <c r="ES5" s="7">
        <f t="shared" si="44"/>
        <v>28</v>
      </c>
      <c r="ET5" s="7">
        <f t="shared" si="44"/>
        <v>29</v>
      </c>
      <c r="EU5" s="7">
        <f t="shared" si="44"/>
        <v>29</v>
      </c>
      <c r="EV5" s="7">
        <f t="shared" si="44"/>
        <v>30</v>
      </c>
      <c r="EW5" s="7">
        <f t="shared" si="44"/>
        <v>31</v>
      </c>
      <c r="EX5" s="7">
        <f>$DZ$5+CA5</f>
        <v>31</v>
      </c>
      <c r="EY5" s="7">
        <f t="shared" ref="EY5" si="45">$DZ$5+CB5</f>
        <v>32</v>
      </c>
      <c r="EZ5" s="7">
        <f>$EY$5+BD5</f>
        <v>33</v>
      </c>
      <c r="FA5" s="7">
        <f t="shared" ref="FA5:FU5" si="46">$EY$5+BE5</f>
        <v>33</v>
      </c>
      <c r="FB5" s="7">
        <f t="shared" si="46"/>
        <v>33</v>
      </c>
      <c r="FC5" s="7">
        <f t="shared" si="46"/>
        <v>33</v>
      </c>
      <c r="FD5" s="7">
        <f t="shared" si="46"/>
        <v>33</v>
      </c>
      <c r="FE5" s="7">
        <f t="shared" si="46"/>
        <v>34</v>
      </c>
      <c r="FF5" s="7">
        <f t="shared" si="46"/>
        <v>34</v>
      </c>
      <c r="FG5" s="7">
        <f t="shared" si="46"/>
        <v>34</v>
      </c>
      <c r="FH5" s="7">
        <f t="shared" si="46"/>
        <v>34</v>
      </c>
      <c r="FI5" s="7">
        <f t="shared" si="46"/>
        <v>34</v>
      </c>
      <c r="FJ5" s="7">
        <f t="shared" si="46"/>
        <v>34</v>
      </c>
      <c r="FK5" s="7">
        <f t="shared" si="46"/>
        <v>34</v>
      </c>
      <c r="FL5" s="7">
        <f t="shared" si="46"/>
        <v>34</v>
      </c>
      <c r="FM5" s="7">
        <f t="shared" si="46"/>
        <v>34</v>
      </c>
      <c r="FN5" s="7">
        <f t="shared" si="46"/>
        <v>35</v>
      </c>
      <c r="FO5" s="7">
        <f t="shared" si="46"/>
        <v>35</v>
      </c>
      <c r="FP5" s="7">
        <f t="shared" si="46"/>
        <v>36</v>
      </c>
      <c r="FQ5" s="7">
        <f t="shared" si="46"/>
        <v>36</v>
      </c>
      <c r="FR5" s="7">
        <f t="shared" si="46"/>
        <v>36</v>
      </c>
      <c r="FS5" s="7">
        <f t="shared" si="46"/>
        <v>37</v>
      </c>
      <c r="FT5" s="7">
        <f t="shared" si="46"/>
        <v>37</v>
      </c>
      <c r="FU5" s="7">
        <f t="shared" si="46"/>
        <v>38</v>
      </c>
      <c r="FV5" s="7">
        <f>$EY$5+BZ5</f>
        <v>39</v>
      </c>
      <c r="FW5" s="7">
        <f t="shared" ref="FW5" si="47">$EY$5+CA5</f>
        <v>39</v>
      </c>
      <c r="FX5" s="7">
        <f t="shared" ref="FX5" si="48">$EY$5+CB5</f>
        <v>40</v>
      </c>
      <c r="GC5" s="106" t="str">
        <f t="shared" si="30"/>
        <v>Fora de Faixa</v>
      </c>
      <c r="GD5" s="7" t="str">
        <f t="shared" si="31"/>
        <v>Fora de faixa</v>
      </c>
      <c r="GE5" s="7" t="str">
        <f t="shared" si="32"/>
        <v>Fora de Faixa</v>
      </c>
      <c r="GF5" s="7" t="str">
        <f t="shared" si="33"/>
        <v>Fora de Faixa</v>
      </c>
      <c r="GG5" s="7" t="str">
        <f t="shared" si="34"/>
        <v>Fora de Faixa</v>
      </c>
    </row>
    <row r="6" spans="1:189" ht="25.5" customHeight="1" thickBot="1" x14ac:dyDescent="0.3">
      <c r="B6" s="493"/>
      <c r="C6" s="495"/>
      <c r="D6" s="495"/>
      <c r="E6" s="495"/>
      <c r="F6" s="515"/>
      <c r="G6" s="485"/>
      <c r="H6" s="485"/>
      <c r="I6" s="485"/>
      <c r="J6" s="472"/>
      <c r="K6" s="472"/>
      <c r="L6" s="477"/>
      <c r="M6" s="482"/>
      <c r="N6" s="483"/>
      <c r="O6" s="487"/>
      <c r="P6" s="39"/>
      <c r="Q6" s="15"/>
      <c r="R6" s="15"/>
      <c r="S6" s="15"/>
      <c r="T6" s="15"/>
      <c r="U6" s="15"/>
      <c r="V6" s="15"/>
      <c r="BA6" s="18">
        <v>4</v>
      </c>
      <c r="BB6" s="163" t="s">
        <v>17</v>
      </c>
      <c r="BD6" s="6">
        <f>'Formação Completa'!G9</f>
        <v>0</v>
      </c>
      <c r="BE6" s="6">
        <f>'Formação Completa'!I9</f>
        <v>0</v>
      </c>
      <c r="BF6" s="6">
        <f>'Formação Completa'!K9</f>
        <v>1</v>
      </c>
      <c r="BG6" s="6">
        <f>'Formação Completa'!M9</f>
        <v>1</v>
      </c>
      <c r="BH6" s="6">
        <f>'Formação Completa'!O9</f>
        <v>1</v>
      </c>
      <c r="BI6" s="6">
        <f>'Formação Completa'!Q9</f>
        <v>1</v>
      </c>
      <c r="BJ6" s="6">
        <f>'Formação Completa'!S9</f>
        <v>1</v>
      </c>
      <c r="BK6" s="6">
        <f>'Formação Completa'!U9</f>
        <v>1</v>
      </c>
      <c r="BL6" s="6">
        <f>'Formação Completa'!W9</f>
        <v>1</v>
      </c>
      <c r="BM6" s="6">
        <f>'Formação Completa'!Y9</f>
        <v>1</v>
      </c>
      <c r="BN6" s="6">
        <f>'Formação Completa'!AA9</f>
        <v>2</v>
      </c>
      <c r="BO6" s="6">
        <f>'Formação Completa'!AC9</f>
        <v>2</v>
      </c>
      <c r="BP6" s="6">
        <f>'Formação Completa'!AE9</f>
        <v>2</v>
      </c>
      <c r="BQ6" s="6">
        <f>'Formação Completa'!AG9</f>
        <v>2</v>
      </c>
      <c r="BR6" s="6">
        <f>'Formação Completa'!AI9</f>
        <v>2</v>
      </c>
      <c r="BS6" s="6">
        <f>'Formação Completa'!AK9</f>
        <v>2</v>
      </c>
      <c r="BT6" s="6">
        <f>'Formação Completa'!AM9</f>
        <v>2</v>
      </c>
      <c r="BU6" s="6">
        <f>'Formação Completa'!AO9</f>
        <v>2</v>
      </c>
      <c r="BV6" s="6">
        <f>'Formação Completa'!AQ9</f>
        <v>3</v>
      </c>
      <c r="BW6" s="6">
        <f>'Formação Completa'!AS9</f>
        <v>3</v>
      </c>
      <c r="BX6" s="6">
        <f>'Formação Completa'!AU9</f>
        <v>3</v>
      </c>
      <c r="BY6" s="6">
        <f>'Formação Completa'!AW9</f>
        <v>3</v>
      </c>
      <c r="BZ6" s="6">
        <f>'Formação Completa'!AY9</f>
        <v>3</v>
      </c>
      <c r="CA6" s="6">
        <f>'Formação Completa'!BA9</f>
        <v>3</v>
      </c>
      <c r="CB6" s="6">
        <f>'Formação Completa'!BC9</f>
        <v>3</v>
      </c>
      <c r="CC6" s="4">
        <f>$CB$6+BD6</f>
        <v>3</v>
      </c>
      <c r="CD6" s="4">
        <f t="shared" ref="CD6:DA6" si="49">$CB$6+BE6</f>
        <v>3</v>
      </c>
      <c r="CE6" s="4">
        <f t="shared" si="49"/>
        <v>4</v>
      </c>
      <c r="CF6" s="4">
        <f t="shared" si="49"/>
        <v>4</v>
      </c>
      <c r="CG6" s="4">
        <f t="shared" si="49"/>
        <v>4</v>
      </c>
      <c r="CH6" s="4">
        <f t="shared" si="49"/>
        <v>4</v>
      </c>
      <c r="CI6" s="4">
        <f t="shared" si="49"/>
        <v>4</v>
      </c>
      <c r="CJ6" s="4">
        <f t="shared" si="49"/>
        <v>4</v>
      </c>
      <c r="CK6" s="4">
        <f t="shared" si="49"/>
        <v>4</v>
      </c>
      <c r="CL6" s="4">
        <f t="shared" si="49"/>
        <v>4</v>
      </c>
      <c r="CM6" s="4">
        <f t="shared" si="49"/>
        <v>5</v>
      </c>
      <c r="CN6" s="4">
        <f t="shared" si="49"/>
        <v>5</v>
      </c>
      <c r="CO6" s="4">
        <f t="shared" si="49"/>
        <v>5</v>
      </c>
      <c r="CP6" s="4">
        <f t="shared" si="49"/>
        <v>5</v>
      </c>
      <c r="CQ6" s="4">
        <f t="shared" si="49"/>
        <v>5</v>
      </c>
      <c r="CR6" s="4">
        <f t="shared" si="49"/>
        <v>5</v>
      </c>
      <c r="CS6" s="4">
        <f t="shared" si="49"/>
        <v>5</v>
      </c>
      <c r="CT6" s="4">
        <f t="shared" si="49"/>
        <v>5</v>
      </c>
      <c r="CU6" s="4">
        <f t="shared" si="49"/>
        <v>6</v>
      </c>
      <c r="CV6" s="4">
        <f t="shared" si="49"/>
        <v>6</v>
      </c>
      <c r="CW6" s="4">
        <f t="shared" si="49"/>
        <v>6</v>
      </c>
      <c r="CX6" s="4">
        <f t="shared" si="49"/>
        <v>6</v>
      </c>
      <c r="CY6" s="4">
        <f t="shared" si="49"/>
        <v>6</v>
      </c>
      <c r="CZ6" s="4">
        <f t="shared" si="49"/>
        <v>6</v>
      </c>
      <c r="DA6" s="4">
        <f t="shared" si="49"/>
        <v>6</v>
      </c>
      <c r="DB6" s="7">
        <f>$DA$6+BD6</f>
        <v>6</v>
      </c>
      <c r="DC6" s="7">
        <f t="shared" ref="DC6:DZ6" si="50">$DA$6+BE6</f>
        <v>6</v>
      </c>
      <c r="DD6" s="7">
        <f t="shared" si="50"/>
        <v>7</v>
      </c>
      <c r="DE6" s="7">
        <f t="shared" si="50"/>
        <v>7</v>
      </c>
      <c r="DF6" s="7">
        <f t="shared" si="50"/>
        <v>7</v>
      </c>
      <c r="DG6" s="7">
        <f t="shared" si="50"/>
        <v>7</v>
      </c>
      <c r="DH6" s="7">
        <f t="shared" si="50"/>
        <v>7</v>
      </c>
      <c r="DI6" s="7">
        <f t="shared" si="50"/>
        <v>7</v>
      </c>
      <c r="DJ6" s="7">
        <f t="shared" si="50"/>
        <v>7</v>
      </c>
      <c r="DK6" s="7">
        <f t="shared" si="50"/>
        <v>7</v>
      </c>
      <c r="DL6" s="7">
        <f t="shared" si="50"/>
        <v>8</v>
      </c>
      <c r="DM6" s="7">
        <f t="shared" si="50"/>
        <v>8</v>
      </c>
      <c r="DN6" s="7">
        <f t="shared" si="50"/>
        <v>8</v>
      </c>
      <c r="DO6" s="7">
        <f t="shared" si="50"/>
        <v>8</v>
      </c>
      <c r="DP6" s="7">
        <f t="shared" si="50"/>
        <v>8</v>
      </c>
      <c r="DQ6" s="7">
        <f t="shared" si="50"/>
        <v>8</v>
      </c>
      <c r="DR6" s="7">
        <f t="shared" si="50"/>
        <v>8</v>
      </c>
      <c r="DS6" s="7">
        <f t="shared" si="50"/>
        <v>8</v>
      </c>
      <c r="DT6" s="7">
        <f t="shared" si="50"/>
        <v>9</v>
      </c>
      <c r="DU6" s="7">
        <f t="shared" si="50"/>
        <v>9</v>
      </c>
      <c r="DV6" s="7">
        <f t="shared" si="50"/>
        <v>9</v>
      </c>
      <c r="DW6" s="7">
        <f t="shared" si="50"/>
        <v>9</v>
      </c>
      <c r="DX6" s="7">
        <f t="shared" si="50"/>
        <v>9</v>
      </c>
      <c r="DY6" s="7">
        <f t="shared" si="50"/>
        <v>9</v>
      </c>
      <c r="DZ6" s="7">
        <f t="shared" si="50"/>
        <v>9</v>
      </c>
      <c r="EA6" s="7">
        <f>$DZ$6+BD6</f>
        <v>9</v>
      </c>
      <c r="EB6" s="7">
        <f t="shared" ref="EB6:EW6" si="51">$DZ$6+BE6</f>
        <v>9</v>
      </c>
      <c r="EC6" s="7">
        <f t="shared" si="51"/>
        <v>10</v>
      </c>
      <c r="ED6" s="7">
        <f t="shared" si="51"/>
        <v>10</v>
      </c>
      <c r="EE6" s="7">
        <f t="shared" si="51"/>
        <v>10</v>
      </c>
      <c r="EF6" s="7">
        <f t="shared" si="51"/>
        <v>10</v>
      </c>
      <c r="EG6" s="7">
        <f t="shared" si="51"/>
        <v>10</v>
      </c>
      <c r="EH6" s="7">
        <f t="shared" si="51"/>
        <v>10</v>
      </c>
      <c r="EI6" s="7">
        <f t="shared" si="51"/>
        <v>10</v>
      </c>
      <c r="EJ6" s="7">
        <f t="shared" si="51"/>
        <v>10</v>
      </c>
      <c r="EK6" s="7">
        <f t="shared" si="51"/>
        <v>11</v>
      </c>
      <c r="EL6" s="7">
        <f t="shared" si="51"/>
        <v>11</v>
      </c>
      <c r="EM6" s="7">
        <f t="shared" si="51"/>
        <v>11</v>
      </c>
      <c r="EN6" s="7">
        <f t="shared" si="51"/>
        <v>11</v>
      </c>
      <c r="EO6" s="7">
        <f t="shared" si="51"/>
        <v>11</v>
      </c>
      <c r="EP6" s="7">
        <f t="shared" si="51"/>
        <v>11</v>
      </c>
      <c r="EQ6" s="7">
        <f t="shared" si="51"/>
        <v>11</v>
      </c>
      <c r="ER6" s="7">
        <f t="shared" si="51"/>
        <v>11</v>
      </c>
      <c r="ES6" s="7">
        <f t="shared" si="51"/>
        <v>12</v>
      </c>
      <c r="ET6" s="7">
        <f t="shared" si="51"/>
        <v>12</v>
      </c>
      <c r="EU6" s="7">
        <f t="shared" si="51"/>
        <v>12</v>
      </c>
      <c r="EV6" s="7">
        <f t="shared" si="51"/>
        <v>12</v>
      </c>
      <c r="EW6" s="7">
        <f t="shared" si="51"/>
        <v>12</v>
      </c>
      <c r="EX6" s="7">
        <f>$DZ$6+CA6</f>
        <v>12</v>
      </c>
      <c r="EY6" s="7">
        <f t="shared" ref="EY6" si="52">$DZ$6+CB6</f>
        <v>12</v>
      </c>
      <c r="EZ6" s="7">
        <f>$EY$6+BD6</f>
        <v>12</v>
      </c>
      <c r="FA6" s="7">
        <f t="shared" ref="FA6:FU6" si="53">$EY$6+BE6</f>
        <v>12</v>
      </c>
      <c r="FB6" s="7">
        <f t="shared" si="53"/>
        <v>13</v>
      </c>
      <c r="FC6" s="7">
        <f t="shared" si="53"/>
        <v>13</v>
      </c>
      <c r="FD6" s="7">
        <f t="shared" si="53"/>
        <v>13</v>
      </c>
      <c r="FE6" s="7">
        <f t="shared" si="53"/>
        <v>13</v>
      </c>
      <c r="FF6" s="7">
        <f t="shared" si="53"/>
        <v>13</v>
      </c>
      <c r="FG6" s="7">
        <f t="shared" si="53"/>
        <v>13</v>
      </c>
      <c r="FH6" s="7">
        <f t="shared" si="53"/>
        <v>13</v>
      </c>
      <c r="FI6" s="7">
        <f t="shared" si="53"/>
        <v>13</v>
      </c>
      <c r="FJ6" s="7">
        <f t="shared" si="53"/>
        <v>14</v>
      </c>
      <c r="FK6" s="7">
        <f t="shared" si="53"/>
        <v>14</v>
      </c>
      <c r="FL6" s="7">
        <f t="shared" si="53"/>
        <v>14</v>
      </c>
      <c r="FM6" s="7">
        <f t="shared" si="53"/>
        <v>14</v>
      </c>
      <c r="FN6" s="7">
        <f t="shared" si="53"/>
        <v>14</v>
      </c>
      <c r="FO6" s="7">
        <f t="shared" si="53"/>
        <v>14</v>
      </c>
      <c r="FP6" s="7">
        <f t="shared" si="53"/>
        <v>14</v>
      </c>
      <c r="FQ6" s="7">
        <f t="shared" si="53"/>
        <v>14</v>
      </c>
      <c r="FR6" s="7">
        <f t="shared" si="53"/>
        <v>15</v>
      </c>
      <c r="FS6" s="7">
        <f t="shared" si="53"/>
        <v>15</v>
      </c>
      <c r="FT6" s="7">
        <f t="shared" si="53"/>
        <v>15</v>
      </c>
      <c r="FU6" s="7">
        <f t="shared" si="53"/>
        <v>15</v>
      </c>
      <c r="FV6" s="7">
        <f>$EY$6+BZ6</f>
        <v>15</v>
      </c>
      <c r="FW6" s="7">
        <f t="shared" ref="FW6" si="54">$EY$6+CA6</f>
        <v>15</v>
      </c>
      <c r="FX6" s="7">
        <f t="shared" ref="FX6" si="55">$EY$6+CB6</f>
        <v>15</v>
      </c>
      <c r="GC6" s="106" t="str">
        <f t="shared" si="30"/>
        <v>Fora de Faixa</v>
      </c>
      <c r="GD6" s="7" t="str">
        <f t="shared" si="31"/>
        <v>Fora de faixa</v>
      </c>
      <c r="GE6" s="7" t="str">
        <f t="shared" si="32"/>
        <v>Fora de Faixa</v>
      </c>
      <c r="GF6" s="7" t="str">
        <f t="shared" si="33"/>
        <v>Fora de Faixa</v>
      </c>
      <c r="GG6" s="7" t="str">
        <f t="shared" si="34"/>
        <v>Fora de Faixa</v>
      </c>
    </row>
    <row r="7" spans="1:189" ht="36" x14ac:dyDescent="0.25">
      <c r="B7" s="539" t="s">
        <v>5</v>
      </c>
      <c r="C7" s="40">
        <v>1</v>
      </c>
      <c r="D7" s="41" t="str">
        <f>'Formação Completa'!D6</f>
        <v>Violino</v>
      </c>
      <c r="E7" s="348" t="str">
        <f>CONCATENATE('Formação Simples'!F5," ou ",'Formação Simples'!F6)</f>
        <v>Soprano escrito e 8ª acima ou Contralto escrito</v>
      </c>
      <c r="F7" s="43">
        <f>IF(AND($B$1&gt;=4,$B$1&lt;=100),GC2+GC3,IF(AND($B$1&gt;=104,$B$1&lt;=200),GD2+GD3,IF(AND($B$1&gt;=204,$B$1&lt;=300),GE2+GE3,IF(AND($B$1&gt;=304,$B$1&lt;=400),GF2+GF3,IF(AND($B$1&gt;=404,$B$1&lt;=500),GG2+GG3,0)))))</f>
        <v>0</v>
      </c>
      <c r="G7" s="425" t="str">
        <f>IF($B$1=0,"",COUNTIFS('Quantidade Desejada de Músicos'!$B$46:$B$545,"*",'Quantidade Desejada de Músicos'!$C$46:$C$545,D7,'Quantidade Desejada de Músicos'!$D$46:$D$545,'Quantidade Desejada de Músicos'!$AC$3))</f>
        <v/>
      </c>
      <c r="H7" s="43" t="str">
        <f>IF($B$1=0,"",COUNTIFS('Quantidade Desejada de Músicos'!$B$46:$B$545,"*",'Quantidade Desejada de Músicos'!$C$46:$C$545,D7,'Quantidade Desejada de Músicos'!$D$46:$D$545,'Quantidade Desejada de Músicos'!$AC$4))</f>
        <v/>
      </c>
      <c r="I7" s="425" t="str">
        <f>IF($B$1=0,"",COUNTIFS('Quantidade Desejada de Músicos'!$B$46:$B$545,"*",'Quantidade Desejada de Músicos'!$C$46:$C$545,D7,'Quantidade Desejada de Músicos'!$D$46:$D$545,'Quantidade Desejada de Músicos'!$AC$5))</f>
        <v/>
      </c>
      <c r="J7" s="43" t="str">
        <f>IF($B$1=0,"",COUNTIFS('Quantidade Desejada de Músicos'!$B$46:$B$545,"*",'Quantidade Desejada de Músicos'!$C$46:$C$545,D7,'Quantidade Desejada de Músicos'!$D$46:$D$545,'Quantidade Desejada de Músicos'!$AC$6))</f>
        <v/>
      </c>
      <c r="K7" s="425" t="str">
        <f>IF($B$1=0,"",COUNTIFS('Quantidade Desejada de Músicos'!$B$46:$B$545,"*",'Quantidade Desejada de Músicos'!$C$46:$C$545,D7,'Quantidade Desejada de Músicos'!$D$46:$D$545,'Quantidade Desejada de Músicos'!$AC$7))</f>
        <v/>
      </c>
      <c r="L7" s="49">
        <f>SUM(G7:K7)</f>
        <v>0</v>
      </c>
      <c r="M7" s="44">
        <f t="shared" ref="M7:M27" si="56">F7-L7</f>
        <v>0</v>
      </c>
      <c r="N7" s="426" t="str">
        <f t="shared" ref="N7:N33" si="57">IF($B$1=0,"",IF(L7&gt;F7,"Excesso",IF(F7=0,"Incompatível",IF(L7=F7,"OK",IF(L7&lt;F7,"Necessidade",)))))</f>
        <v/>
      </c>
      <c r="O7" s="45" t="str">
        <f>D7</f>
        <v>Violino</v>
      </c>
      <c r="P7" s="39"/>
      <c r="Q7" s="20"/>
      <c r="R7" s="20"/>
      <c r="S7" s="20"/>
      <c r="T7" s="20"/>
      <c r="U7" s="20"/>
      <c r="V7" s="20"/>
      <c r="BA7" s="11">
        <v>5</v>
      </c>
      <c r="BB7" s="136" t="s">
        <v>19</v>
      </c>
      <c r="BD7" s="6">
        <f>'Formação Completa'!G10</f>
        <v>0</v>
      </c>
      <c r="BE7" s="6">
        <f>'Formação Completa'!I10</f>
        <v>0</v>
      </c>
      <c r="BF7" s="6">
        <f>'Formação Completa'!K10</f>
        <v>0</v>
      </c>
      <c r="BG7" s="6">
        <f>'Formação Completa'!M10</f>
        <v>0</v>
      </c>
      <c r="BH7" s="6">
        <f>'Formação Completa'!O10</f>
        <v>1</v>
      </c>
      <c r="BI7" s="6">
        <f>'Formação Completa'!Q10</f>
        <v>1</v>
      </c>
      <c r="BJ7" s="6">
        <f>'Formação Completa'!S10</f>
        <v>1</v>
      </c>
      <c r="BK7" s="6">
        <f>'Formação Completa'!U10</f>
        <v>1</v>
      </c>
      <c r="BL7" s="6">
        <f>'Formação Completa'!W10</f>
        <v>1</v>
      </c>
      <c r="BM7" s="6">
        <f>'Formação Completa'!Y10</f>
        <v>1</v>
      </c>
      <c r="BN7" s="6">
        <f>'Formação Completa'!AA10</f>
        <v>1</v>
      </c>
      <c r="BO7" s="6">
        <f>'Formação Completa'!AC10</f>
        <v>1</v>
      </c>
      <c r="BP7" s="6">
        <f>'Formação Completa'!AE10</f>
        <v>1</v>
      </c>
      <c r="BQ7" s="6">
        <f>'Formação Completa'!AG10</f>
        <v>1</v>
      </c>
      <c r="BR7" s="6">
        <f>'Formação Completa'!AI10</f>
        <v>1</v>
      </c>
      <c r="BS7" s="6">
        <f>'Formação Completa'!AK10</f>
        <v>2</v>
      </c>
      <c r="BT7" s="6">
        <f>'Formação Completa'!AM10</f>
        <v>2</v>
      </c>
      <c r="BU7" s="6">
        <f>'Formação Completa'!AO10</f>
        <v>2</v>
      </c>
      <c r="BV7" s="6">
        <f>'Formação Completa'!AQ10</f>
        <v>2</v>
      </c>
      <c r="BW7" s="6">
        <f>'Formação Completa'!AS10</f>
        <v>2</v>
      </c>
      <c r="BX7" s="6">
        <f>'Formação Completa'!AU10</f>
        <v>2</v>
      </c>
      <c r="BY7" s="6">
        <f>'Formação Completa'!AW10</f>
        <v>2</v>
      </c>
      <c r="BZ7" s="6">
        <f>'Formação Completa'!AY10</f>
        <v>2</v>
      </c>
      <c r="CA7" s="6">
        <f>'Formação Completa'!BA10</f>
        <v>2</v>
      </c>
      <c r="CB7" s="6">
        <f>'Formação Completa'!BC10</f>
        <v>2</v>
      </c>
      <c r="CC7" s="4">
        <f>$CB$7+BD7</f>
        <v>2</v>
      </c>
      <c r="CD7" s="4">
        <f t="shared" ref="CD7:DA7" si="58">$CB$7+BE7</f>
        <v>2</v>
      </c>
      <c r="CE7" s="4">
        <f t="shared" si="58"/>
        <v>2</v>
      </c>
      <c r="CF7" s="4">
        <f t="shared" si="58"/>
        <v>2</v>
      </c>
      <c r="CG7" s="4">
        <f t="shared" si="58"/>
        <v>3</v>
      </c>
      <c r="CH7" s="4">
        <f t="shared" si="58"/>
        <v>3</v>
      </c>
      <c r="CI7" s="4">
        <f t="shared" si="58"/>
        <v>3</v>
      </c>
      <c r="CJ7" s="4">
        <f t="shared" si="58"/>
        <v>3</v>
      </c>
      <c r="CK7" s="4">
        <f t="shared" si="58"/>
        <v>3</v>
      </c>
      <c r="CL7" s="4">
        <f t="shared" si="58"/>
        <v>3</v>
      </c>
      <c r="CM7" s="4">
        <f t="shared" si="58"/>
        <v>3</v>
      </c>
      <c r="CN7" s="4">
        <f t="shared" si="58"/>
        <v>3</v>
      </c>
      <c r="CO7" s="4">
        <f t="shared" si="58"/>
        <v>3</v>
      </c>
      <c r="CP7" s="4">
        <f t="shared" si="58"/>
        <v>3</v>
      </c>
      <c r="CQ7" s="4">
        <f t="shared" si="58"/>
        <v>3</v>
      </c>
      <c r="CR7" s="4">
        <f t="shared" si="58"/>
        <v>4</v>
      </c>
      <c r="CS7" s="4">
        <f t="shared" si="58"/>
        <v>4</v>
      </c>
      <c r="CT7" s="4">
        <f t="shared" si="58"/>
        <v>4</v>
      </c>
      <c r="CU7" s="4">
        <f t="shared" si="58"/>
        <v>4</v>
      </c>
      <c r="CV7" s="4">
        <f t="shared" si="58"/>
        <v>4</v>
      </c>
      <c r="CW7" s="4">
        <f t="shared" si="58"/>
        <v>4</v>
      </c>
      <c r="CX7" s="4">
        <f t="shared" si="58"/>
        <v>4</v>
      </c>
      <c r="CY7" s="4">
        <f t="shared" si="58"/>
        <v>4</v>
      </c>
      <c r="CZ7" s="4">
        <f t="shared" si="58"/>
        <v>4</v>
      </c>
      <c r="DA7" s="4">
        <f t="shared" si="58"/>
        <v>4</v>
      </c>
      <c r="DB7" s="7">
        <f>$DA$7+BD7</f>
        <v>4</v>
      </c>
      <c r="DC7" s="7">
        <f t="shared" ref="DC7:DZ7" si="59">$DA$7+BE7</f>
        <v>4</v>
      </c>
      <c r="DD7" s="7">
        <f t="shared" si="59"/>
        <v>4</v>
      </c>
      <c r="DE7" s="7">
        <f t="shared" si="59"/>
        <v>4</v>
      </c>
      <c r="DF7" s="7">
        <f t="shared" si="59"/>
        <v>5</v>
      </c>
      <c r="DG7" s="7">
        <f t="shared" si="59"/>
        <v>5</v>
      </c>
      <c r="DH7" s="7">
        <f t="shared" si="59"/>
        <v>5</v>
      </c>
      <c r="DI7" s="7">
        <f t="shared" si="59"/>
        <v>5</v>
      </c>
      <c r="DJ7" s="7">
        <f t="shared" si="59"/>
        <v>5</v>
      </c>
      <c r="DK7" s="7">
        <f t="shared" si="59"/>
        <v>5</v>
      </c>
      <c r="DL7" s="7">
        <f t="shared" si="59"/>
        <v>5</v>
      </c>
      <c r="DM7" s="7">
        <f t="shared" si="59"/>
        <v>5</v>
      </c>
      <c r="DN7" s="7">
        <f t="shared" si="59"/>
        <v>5</v>
      </c>
      <c r="DO7" s="7">
        <f t="shared" si="59"/>
        <v>5</v>
      </c>
      <c r="DP7" s="7">
        <f t="shared" si="59"/>
        <v>5</v>
      </c>
      <c r="DQ7" s="7">
        <f t="shared" si="59"/>
        <v>6</v>
      </c>
      <c r="DR7" s="7">
        <f t="shared" si="59"/>
        <v>6</v>
      </c>
      <c r="DS7" s="7">
        <f t="shared" si="59"/>
        <v>6</v>
      </c>
      <c r="DT7" s="7">
        <f t="shared" si="59"/>
        <v>6</v>
      </c>
      <c r="DU7" s="7">
        <f t="shared" si="59"/>
        <v>6</v>
      </c>
      <c r="DV7" s="7">
        <f t="shared" si="59"/>
        <v>6</v>
      </c>
      <c r="DW7" s="7">
        <f t="shared" si="59"/>
        <v>6</v>
      </c>
      <c r="DX7" s="7">
        <f t="shared" si="59"/>
        <v>6</v>
      </c>
      <c r="DY7" s="7">
        <f t="shared" si="59"/>
        <v>6</v>
      </c>
      <c r="DZ7" s="7">
        <f t="shared" si="59"/>
        <v>6</v>
      </c>
      <c r="EA7" s="7">
        <f>$DZ$7+BD7</f>
        <v>6</v>
      </c>
      <c r="EB7" s="7">
        <f t="shared" ref="EB7:EW7" si="60">$DZ$7+BE7</f>
        <v>6</v>
      </c>
      <c r="EC7" s="7">
        <f t="shared" si="60"/>
        <v>6</v>
      </c>
      <c r="ED7" s="7">
        <f t="shared" si="60"/>
        <v>6</v>
      </c>
      <c r="EE7" s="7">
        <f t="shared" si="60"/>
        <v>7</v>
      </c>
      <c r="EF7" s="7">
        <f t="shared" si="60"/>
        <v>7</v>
      </c>
      <c r="EG7" s="7">
        <f t="shared" si="60"/>
        <v>7</v>
      </c>
      <c r="EH7" s="7">
        <f t="shared" si="60"/>
        <v>7</v>
      </c>
      <c r="EI7" s="7">
        <f t="shared" si="60"/>
        <v>7</v>
      </c>
      <c r="EJ7" s="7">
        <f t="shared" si="60"/>
        <v>7</v>
      </c>
      <c r="EK7" s="7">
        <f t="shared" si="60"/>
        <v>7</v>
      </c>
      <c r="EL7" s="7">
        <f t="shared" si="60"/>
        <v>7</v>
      </c>
      <c r="EM7" s="7">
        <f t="shared" si="60"/>
        <v>7</v>
      </c>
      <c r="EN7" s="7">
        <f t="shared" si="60"/>
        <v>7</v>
      </c>
      <c r="EO7" s="7">
        <f t="shared" si="60"/>
        <v>7</v>
      </c>
      <c r="EP7" s="7">
        <f t="shared" si="60"/>
        <v>8</v>
      </c>
      <c r="EQ7" s="7">
        <f t="shared" si="60"/>
        <v>8</v>
      </c>
      <c r="ER7" s="7">
        <f t="shared" si="60"/>
        <v>8</v>
      </c>
      <c r="ES7" s="7">
        <f t="shared" si="60"/>
        <v>8</v>
      </c>
      <c r="ET7" s="7">
        <f t="shared" si="60"/>
        <v>8</v>
      </c>
      <c r="EU7" s="7">
        <f t="shared" si="60"/>
        <v>8</v>
      </c>
      <c r="EV7" s="7">
        <f t="shared" si="60"/>
        <v>8</v>
      </c>
      <c r="EW7" s="7">
        <f t="shared" si="60"/>
        <v>8</v>
      </c>
      <c r="EX7" s="7">
        <f>$DZ$7+CA7</f>
        <v>8</v>
      </c>
      <c r="EY7" s="7">
        <f t="shared" ref="EY7" si="61">$DZ$7+CB7</f>
        <v>8</v>
      </c>
      <c r="EZ7" s="7">
        <f>$EY$7+BD7</f>
        <v>8</v>
      </c>
      <c r="FA7" s="7">
        <f t="shared" ref="FA7:FU7" si="62">$EY$7+BE7</f>
        <v>8</v>
      </c>
      <c r="FB7" s="7">
        <f t="shared" si="62"/>
        <v>8</v>
      </c>
      <c r="FC7" s="7">
        <f t="shared" si="62"/>
        <v>8</v>
      </c>
      <c r="FD7" s="7">
        <f t="shared" si="62"/>
        <v>9</v>
      </c>
      <c r="FE7" s="7">
        <f t="shared" si="62"/>
        <v>9</v>
      </c>
      <c r="FF7" s="7">
        <f t="shared" si="62"/>
        <v>9</v>
      </c>
      <c r="FG7" s="7">
        <f t="shared" si="62"/>
        <v>9</v>
      </c>
      <c r="FH7" s="7">
        <f t="shared" si="62"/>
        <v>9</v>
      </c>
      <c r="FI7" s="7">
        <f t="shared" si="62"/>
        <v>9</v>
      </c>
      <c r="FJ7" s="7">
        <f t="shared" si="62"/>
        <v>9</v>
      </c>
      <c r="FK7" s="7">
        <f t="shared" si="62"/>
        <v>9</v>
      </c>
      <c r="FL7" s="7">
        <f t="shared" si="62"/>
        <v>9</v>
      </c>
      <c r="FM7" s="7">
        <f t="shared" si="62"/>
        <v>9</v>
      </c>
      <c r="FN7" s="7">
        <f t="shared" si="62"/>
        <v>9</v>
      </c>
      <c r="FO7" s="7">
        <f t="shared" si="62"/>
        <v>10</v>
      </c>
      <c r="FP7" s="7">
        <f t="shared" si="62"/>
        <v>10</v>
      </c>
      <c r="FQ7" s="7">
        <f t="shared" si="62"/>
        <v>10</v>
      </c>
      <c r="FR7" s="7">
        <f t="shared" si="62"/>
        <v>10</v>
      </c>
      <c r="FS7" s="7">
        <f t="shared" si="62"/>
        <v>10</v>
      </c>
      <c r="FT7" s="7">
        <f t="shared" si="62"/>
        <v>10</v>
      </c>
      <c r="FU7" s="7">
        <f t="shared" si="62"/>
        <v>10</v>
      </c>
      <c r="FV7" s="7">
        <f>$EY$7+BZ7</f>
        <v>10</v>
      </c>
      <c r="FW7" s="7">
        <f t="shared" ref="FW7" si="63">$EY$7+CA7</f>
        <v>10</v>
      </c>
      <c r="FX7" s="7">
        <f t="shared" ref="FX7" si="64">$EY$7+CB7</f>
        <v>10</v>
      </c>
      <c r="GC7" s="106" t="str">
        <f t="shared" si="30"/>
        <v>Fora de Faixa</v>
      </c>
      <c r="GD7" s="7" t="str">
        <f t="shared" si="31"/>
        <v>Fora de faixa</v>
      </c>
      <c r="GE7" s="7" t="str">
        <f t="shared" si="32"/>
        <v>Fora de Faixa</v>
      </c>
      <c r="GF7" s="7" t="str">
        <f t="shared" si="33"/>
        <v>Fora de Faixa</v>
      </c>
      <c r="GG7" s="7" t="str">
        <f t="shared" si="34"/>
        <v>Fora de Faixa</v>
      </c>
    </row>
    <row r="8" spans="1:189" ht="24" customHeight="1" x14ac:dyDescent="0.25">
      <c r="B8" s="540"/>
      <c r="C8" s="46">
        <v>2</v>
      </c>
      <c r="D8" s="47" t="str">
        <f>'Formação Completa'!D7</f>
        <v>Viola</v>
      </c>
      <c r="E8" s="48" t="str">
        <f>'Formação Completa'!F7</f>
        <v>Tenor</v>
      </c>
      <c r="F8" s="49">
        <f t="shared" ref="F8:F24" si="65">IF(AND($B$1&gt;=4,$B$1&lt;=100),GC4,IF(AND($B$1&gt;=104,$B$1&lt;=200),GD4,IF(AND($B$1&gt;=204,$B$1&lt;=300),GE4,IF(AND($B$1&gt;=304,$B$1&lt;=400),GF4,IF(AND($B$1&gt;=404,$B$1&lt;=500),GG4,0)))))</f>
        <v>0</v>
      </c>
      <c r="G8" s="427" t="str">
        <f>IF($B$1=0,"",COUNTIFS('Quantidade Desejada de Músicos'!$B$46:$B$545,"*",'Quantidade Desejada de Músicos'!$C$46:$C$545,D8,'Quantidade Desejada de Músicos'!$D$46:$D$545,'Quantidade Desejada de Músicos'!$AC$3))</f>
        <v/>
      </c>
      <c r="H8" s="49" t="str">
        <f>IF($B$1=0,"",COUNTIFS('Quantidade Desejada de Músicos'!$B$46:$B$545,"*",'Quantidade Desejada de Músicos'!$C$46:$C$545,D8,'Quantidade Desejada de Músicos'!$D$46:$D$545,'Quantidade Desejada de Músicos'!$AC$4))</f>
        <v/>
      </c>
      <c r="I8" s="427" t="str">
        <f>IF($B$1=0,"",COUNTIFS('Quantidade Desejada de Músicos'!$B$46:$B$545,"*",'Quantidade Desejada de Músicos'!$C$46:$C$545,D8,'Quantidade Desejada de Músicos'!$D$46:$D$545,'Quantidade Desejada de Músicos'!$AC$5))</f>
        <v/>
      </c>
      <c r="J8" s="49" t="str">
        <f>IF($B$1=0,"",COUNTIFS('Quantidade Desejada de Músicos'!$B$46:$B$545,"*",'Quantidade Desejada de Músicos'!$C$46:$C$545,D8,'Quantidade Desejada de Músicos'!$D$46:$D$545,'Quantidade Desejada de Músicos'!$AC$6))</f>
        <v/>
      </c>
      <c r="K8" s="427" t="str">
        <f>IF($B$1=0,"",COUNTIFS('Quantidade Desejada de Músicos'!$B$46:$B$545,"*",'Quantidade Desejada de Músicos'!$C$46:$C$545,D8,'Quantidade Desejada de Músicos'!$D$46:$D$545,'Quantidade Desejada de Músicos'!$AC$7))</f>
        <v/>
      </c>
      <c r="L8" s="49">
        <f>SUM(G8:K8)</f>
        <v>0</v>
      </c>
      <c r="M8" s="50">
        <f t="shared" si="56"/>
        <v>0</v>
      </c>
      <c r="N8" s="428" t="str">
        <f t="shared" si="57"/>
        <v/>
      </c>
      <c r="O8" s="51" t="str">
        <f>D8</f>
        <v>Viola</v>
      </c>
      <c r="P8" s="39"/>
      <c r="Q8" s="20"/>
      <c r="R8" s="20"/>
      <c r="S8" s="20"/>
      <c r="T8" s="20"/>
      <c r="U8" s="20"/>
      <c r="V8" s="20"/>
      <c r="BA8" s="13">
        <v>6</v>
      </c>
      <c r="BB8" s="146" t="s">
        <v>121</v>
      </c>
      <c r="BD8" s="6">
        <f>'Formação Completa'!G11</f>
        <v>0</v>
      </c>
      <c r="BE8" s="6">
        <f>'Formação Completa'!I11</f>
        <v>0</v>
      </c>
      <c r="BF8" s="6">
        <f>'Formação Completa'!K11</f>
        <v>0</v>
      </c>
      <c r="BG8" s="6">
        <f>'Formação Completa'!M11</f>
        <v>0</v>
      </c>
      <c r="BH8" s="6">
        <f>'Formação Completa'!O11</f>
        <v>0</v>
      </c>
      <c r="BI8" s="6">
        <f>'Formação Completa'!Q11</f>
        <v>0</v>
      </c>
      <c r="BJ8" s="6">
        <f>'Formação Completa'!S11</f>
        <v>0</v>
      </c>
      <c r="BK8" s="6">
        <f>'Formação Completa'!U11</f>
        <v>0</v>
      </c>
      <c r="BL8" s="6">
        <f>'Formação Completa'!W11</f>
        <v>0</v>
      </c>
      <c r="BM8" s="6">
        <f>'Formação Completa'!Y11</f>
        <v>0</v>
      </c>
      <c r="BN8" s="6">
        <f>'Formação Completa'!AA11</f>
        <v>0</v>
      </c>
      <c r="BO8" s="6">
        <f>'Formação Completa'!AC11</f>
        <v>0</v>
      </c>
      <c r="BP8" s="6">
        <f>'Formação Completa'!AE11</f>
        <v>0</v>
      </c>
      <c r="BQ8" s="6">
        <f>'Formação Completa'!AG11</f>
        <v>0</v>
      </c>
      <c r="BR8" s="6">
        <f>'Formação Completa'!AI11</f>
        <v>1</v>
      </c>
      <c r="BS8" s="6">
        <f>'Formação Completa'!AK11</f>
        <v>1</v>
      </c>
      <c r="BT8" s="6">
        <f>'Formação Completa'!AM11</f>
        <v>1</v>
      </c>
      <c r="BU8" s="6">
        <f>'Formação Completa'!AO11</f>
        <v>1</v>
      </c>
      <c r="BV8" s="6">
        <f>'Formação Completa'!AQ11</f>
        <v>1</v>
      </c>
      <c r="BW8" s="6">
        <f>'Formação Completa'!AS11</f>
        <v>1</v>
      </c>
      <c r="BX8" s="6">
        <f>'Formação Completa'!AU11</f>
        <v>1</v>
      </c>
      <c r="BY8" s="6">
        <f>'Formação Completa'!AW11</f>
        <v>1</v>
      </c>
      <c r="BZ8" s="6">
        <f>'Formação Completa'!AY11</f>
        <v>1</v>
      </c>
      <c r="CA8" s="6">
        <f>'Formação Completa'!BA11</f>
        <v>1</v>
      </c>
      <c r="CB8" s="6">
        <f>'Formação Completa'!BC11</f>
        <v>1</v>
      </c>
      <c r="CC8" s="4">
        <f>$CB$8+BD8</f>
        <v>1</v>
      </c>
      <c r="CD8" s="4">
        <f t="shared" ref="CD8:DA8" si="66">$CB$8+BE8</f>
        <v>1</v>
      </c>
      <c r="CE8" s="4">
        <f t="shared" si="66"/>
        <v>1</v>
      </c>
      <c r="CF8" s="4">
        <f t="shared" si="66"/>
        <v>1</v>
      </c>
      <c r="CG8" s="4">
        <f t="shared" si="66"/>
        <v>1</v>
      </c>
      <c r="CH8" s="4">
        <f t="shared" si="66"/>
        <v>1</v>
      </c>
      <c r="CI8" s="4">
        <f t="shared" si="66"/>
        <v>1</v>
      </c>
      <c r="CJ8" s="4">
        <f t="shared" si="66"/>
        <v>1</v>
      </c>
      <c r="CK8" s="4">
        <f t="shared" si="66"/>
        <v>1</v>
      </c>
      <c r="CL8" s="4">
        <f t="shared" si="66"/>
        <v>1</v>
      </c>
      <c r="CM8" s="4">
        <f t="shared" si="66"/>
        <v>1</v>
      </c>
      <c r="CN8" s="4">
        <f t="shared" si="66"/>
        <v>1</v>
      </c>
      <c r="CO8" s="4">
        <f t="shared" si="66"/>
        <v>1</v>
      </c>
      <c r="CP8" s="4">
        <f t="shared" si="66"/>
        <v>1</v>
      </c>
      <c r="CQ8" s="4">
        <f t="shared" si="66"/>
        <v>2</v>
      </c>
      <c r="CR8" s="4">
        <f t="shared" si="66"/>
        <v>2</v>
      </c>
      <c r="CS8" s="4">
        <f t="shared" si="66"/>
        <v>2</v>
      </c>
      <c r="CT8" s="4">
        <f t="shared" si="66"/>
        <v>2</v>
      </c>
      <c r="CU8" s="4">
        <f t="shared" si="66"/>
        <v>2</v>
      </c>
      <c r="CV8" s="4">
        <f t="shared" si="66"/>
        <v>2</v>
      </c>
      <c r="CW8" s="4">
        <f t="shared" si="66"/>
        <v>2</v>
      </c>
      <c r="CX8" s="4">
        <f t="shared" si="66"/>
        <v>2</v>
      </c>
      <c r="CY8" s="4">
        <f t="shared" si="66"/>
        <v>2</v>
      </c>
      <c r="CZ8" s="4">
        <f t="shared" si="66"/>
        <v>2</v>
      </c>
      <c r="DA8" s="4">
        <f t="shared" si="66"/>
        <v>2</v>
      </c>
      <c r="DB8" s="7">
        <f>$DA$8+BD8</f>
        <v>2</v>
      </c>
      <c r="DC8" s="7">
        <f t="shared" ref="DC8:DZ8" si="67">$DA$8+BE8</f>
        <v>2</v>
      </c>
      <c r="DD8" s="7">
        <f t="shared" si="67"/>
        <v>2</v>
      </c>
      <c r="DE8" s="7">
        <f t="shared" si="67"/>
        <v>2</v>
      </c>
      <c r="DF8" s="7">
        <f t="shared" si="67"/>
        <v>2</v>
      </c>
      <c r="DG8" s="7">
        <f t="shared" si="67"/>
        <v>2</v>
      </c>
      <c r="DH8" s="7">
        <f t="shared" si="67"/>
        <v>2</v>
      </c>
      <c r="DI8" s="7">
        <f t="shared" si="67"/>
        <v>2</v>
      </c>
      <c r="DJ8" s="7">
        <f t="shared" si="67"/>
        <v>2</v>
      </c>
      <c r="DK8" s="7">
        <f t="shared" si="67"/>
        <v>2</v>
      </c>
      <c r="DL8" s="7">
        <f t="shared" si="67"/>
        <v>2</v>
      </c>
      <c r="DM8" s="7">
        <f t="shared" si="67"/>
        <v>2</v>
      </c>
      <c r="DN8" s="7">
        <f t="shared" si="67"/>
        <v>2</v>
      </c>
      <c r="DO8" s="7">
        <f t="shared" si="67"/>
        <v>2</v>
      </c>
      <c r="DP8" s="7">
        <f t="shared" si="67"/>
        <v>3</v>
      </c>
      <c r="DQ8" s="7">
        <f t="shared" si="67"/>
        <v>3</v>
      </c>
      <c r="DR8" s="7">
        <f t="shared" si="67"/>
        <v>3</v>
      </c>
      <c r="DS8" s="7">
        <f t="shared" si="67"/>
        <v>3</v>
      </c>
      <c r="DT8" s="7">
        <f t="shared" si="67"/>
        <v>3</v>
      </c>
      <c r="DU8" s="7">
        <f t="shared" si="67"/>
        <v>3</v>
      </c>
      <c r="DV8" s="7">
        <f t="shared" si="67"/>
        <v>3</v>
      </c>
      <c r="DW8" s="7">
        <f t="shared" si="67"/>
        <v>3</v>
      </c>
      <c r="DX8" s="7">
        <f t="shared" si="67"/>
        <v>3</v>
      </c>
      <c r="DY8" s="7">
        <f t="shared" si="67"/>
        <v>3</v>
      </c>
      <c r="DZ8" s="7">
        <f t="shared" si="67"/>
        <v>3</v>
      </c>
      <c r="EA8" s="7">
        <f>$DZ$8+BD8</f>
        <v>3</v>
      </c>
      <c r="EB8" s="7">
        <f t="shared" ref="EB8:EW8" si="68">$DZ$8+BE8</f>
        <v>3</v>
      </c>
      <c r="EC8" s="7">
        <f t="shared" si="68"/>
        <v>3</v>
      </c>
      <c r="ED8" s="7">
        <f t="shared" si="68"/>
        <v>3</v>
      </c>
      <c r="EE8" s="7">
        <f t="shared" si="68"/>
        <v>3</v>
      </c>
      <c r="EF8" s="7">
        <f t="shared" si="68"/>
        <v>3</v>
      </c>
      <c r="EG8" s="7">
        <f t="shared" si="68"/>
        <v>3</v>
      </c>
      <c r="EH8" s="7">
        <f t="shared" si="68"/>
        <v>3</v>
      </c>
      <c r="EI8" s="7">
        <f t="shared" si="68"/>
        <v>3</v>
      </c>
      <c r="EJ8" s="7">
        <f t="shared" si="68"/>
        <v>3</v>
      </c>
      <c r="EK8" s="7">
        <f t="shared" si="68"/>
        <v>3</v>
      </c>
      <c r="EL8" s="7">
        <f t="shared" si="68"/>
        <v>3</v>
      </c>
      <c r="EM8" s="7">
        <f t="shared" si="68"/>
        <v>3</v>
      </c>
      <c r="EN8" s="7">
        <f t="shared" si="68"/>
        <v>3</v>
      </c>
      <c r="EO8" s="7">
        <f t="shared" si="68"/>
        <v>4</v>
      </c>
      <c r="EP8" s="7">
        <f t="shared" si="68"/>
        <v>4</v>
      </c>
      <c r="EQ8" s="7">
        <f t="shared" si="68"/>
        <v>4</v>
      </c>
      <c r="ER8" s="7">
        <f t="shared" si="68"/>
        <v>4</v>
      </c>
      <c r="ES8" s="7">
        <f t="shared" si="68"/>
        <v>4</v>
      </c>
      <c r="ET8" s="7">
        <f t="shared" si="68"/>
        <v>4</v>
      </c>
      <c r="EU8" s="7">
        <f t="shared" si="68"/>
        <v>4</v>
      </c>
      <c r="EV8" s="7">
        <f t="shared" si="68"/>
        <v>4</v>
      </c>
      <c r="EW8" s="7">
        <f t="shared" si="68"/>
        <v>4</v>
      </c>
      <c r="EX8" s="7">
        <f>$DZ$8+CA8</f>
        <v>4</v>
      </c>
      <c r="EY8" s="7">
        <f t="shared" ref="EY8" si="69">$DZ$8+CB8</f>
        <v>4</v>
      </c>
      <c r="EZ8" s="7">
        <f>$EY$8+BD8</f>
        <v>4</v>
      </c>
      <c r="FA8" s="7">
        <f t="shared" ref="FA8:FU8" si="70">$EY$8+BE8</f>
        <v>4</v>
      </c>
      <c r="FB8" s="7">
        <f t="shared" si="70"/>
        <v>4</v>
      </c>
      <c r="FC8" s="7">
        <f t="shared" si="70"/>
        <v>4</v>
      </c>
      <c r="FD8" s="7">
        <f t="shared" si="70"/>
        <v>4</v>
      </c>
      <c r="FE8" s="7">
        <f t="shared" si="70"/>
        <v>4</v>
      </c>
      <c r="FF8" s="7">
        <f t="shared" si="70"/>
        <v>4</v>
      </c>
      <c r="FG8" s="7">
        <f t="shared" si="70"/>
        <v>4</v>
      </c>
      <c r="FH8" s="7">
        <f t="shared" si="70"/>
        <v>4</v>
      </c>
      <c r="FI8" s="7">
        <f t="shared" si="70"/>
        <v>4</v>
      </c>
      <c r="FJ8" s="7">
        <f t="shared" si="70"/>
        <v>4</v>
      </c>
      <c r="FK8" s="7">
        <f t="shared" si="70"/>
        <v>4</v>
      </c>
      <c r="FL8" s="7">
        <f t="shared" si="70"/>
        <v>4</v>
      </c>
      <c r="FM8" s="7">
        <f t="shared" si="70"/>
        <v>4</v>
      </c>
      <c r="FN8" s="7">
        <f t="shared" si="70"/>
        <v>5</v>
      </c>
      <c r="FO8" s="7">
        <f t="shared" si="70"/>
        <v>5</v>
      </c>
      <c r="FP8" s="7">
        <f t="shared" si="70"/>
        <v>5</v>
      </c>
      <c r="FQ8" s="7">
        <f t="shared" si="70"/>
        <v>5</v>
      </c>
      <c r="FR8" s="7">
        <f t="shared" si="70"/>
        <v>5</v>
      </c>
      <c r="FS8" s="7">
        <f t="shared" si="70"/>
        <v>5</v>
      </c>
      <c r="FT8" s="7">
        <f t="shared" si="70"/>
        <v>5</v>
      </c>
      <c r="FU8" s="7">
        <f t="shared" si="70"/>
        <v>5</v>
      </c>
      <c r="FV8" s="7">
        <f>$EY$8+BZ8</f>
        <v>5</v>
      </c>
      <c r="FW8" s="7">
        <f t="shared" ref="FW8" si="71">$EY$8+CA8</f>
        <v>5</v>
      </c>
      <c r="FX8" s="7">
        <f t="shared" ref="FX8" si="72">$EY$8+CB8</f>
        <v>5</v>
      </c>
      <c r="GC8" s="106" t="str">
        <f t="shared" si="30"/>
        <v>Fora de Faixa</v>
      </c>
      <c r="GD8" s="7" t="str">
        <f t="shared" si="31"/>
        <v>Fora de faixa</v>
      </c>
      <c r="GE8" s="7" t="str">
        <f t="shared" si="32"/>
        <v>Fora de Faixa</v>
      </c>
      <c r="GF8" s="7" t="str">
        <f t="shared" si="33"/>
        <v>Fora de Faixa</v>
      </c>
      <c r="GG8" s="7" t="str">
        <f t="shared" si="34"/>
        <v>Fora de Faixa</v>
      </c>
    </row>
    <row r="9" spans="1:189" ht="24" customHeight="1" thickBot="1" x14ac:dyDescent="0.3">
      <c r="B9" s="541"/>
      <c r="C9" s="52">
        <v>3</v>
      </c>
      <c r="D9" s="53" t="str">
        <f>'Formação Completa'!D8</f>
        <v>Violoncelo</v>
      </c>
      <c r="E9" s="54" t="str">
        <f>'Formação Completa'!F8</f>
        <v>Baixo escrito</v>
      </c>
      <c r="F9" s="55">
        <f t="shared" si="65"/>
        <v>0</v>
      </c>
      <c r="G9" s="429" t="str">
        <f>IF($B$1=0,"",COUNTIFS('Quantidade Desejada de Músicos'!$B$46:$B$545,"*",'Quantidade Desejada de Músicos'!$C$46:$C$545,D9,'Quantidade Desejada de Músicos'!$D$46:$D$545,'Quantidade Desejada de Músicos'!$AC$3))</f>
        <v/>
      </c>
      <c r="H9" s="55" t="str">
        <f>IF($B$1=0,"",COUNTIFS('Quantidade Desejada de Músicos'!$B$46:$B$545,"*",'Quantidade Desejada de Músicos'!$C$46:$C$545,D9,'Quantidade Desejada de Músicos'!$D$46:$D$545,'Quantidade Desejada de Músicos'!$AC$4))</f>
        <v/>
      </c>
      <c r="I9" s="429" t="str">
        <f>IF($B$1=0,"",COUNTIFS('Quantidade Desejada de Músicos'!$B$46:$B$545,"*",'Quantidade Desejada de Músicos'!$C$46:$C$545,D9,'Quantidade Desejada de Músicos'!$D$46:$D$545,'Quantidade Desejada de Músicos'!$AC$5))</f>
        <v/>
      </c>
      <c r="J9" s="55" t="str">
        <f>IF($B$1=0,"",COUNTIFS('Quantidade Desejada de Músicos'!$B$46:$B$545,"*",'Quantidade Desejada de Músicos'!$C$46:$C$545,D9,'Quantidade Desejada de Músicos'!$D$46:$D$545,'Quantidade Desejada de Músicos'!$AC$6))</f>
        <v/>
      </c>
      <c r="K9" s="429" t="str">
        <f>IF($B$1=0,"",COUNTIFS('Quantidade Desejada de Músicos'!$B$46:$B$545,"*",'Quantidade Desejada de Músicos'!$C$46:$C$545,D9,'Quantidade Desejada de Músicos'!$D$46:$D$545,'Quantidade Desejada de Músicos'!$AC$7))</f>
        <v/>
      </c>
      <c r="L9" s="55">
        <f t="shared" ref="L9:L31" si="73">SUM(G9:K9)</f>
        <v>0</v>
      </c>
      <c r="M9" s="56">
        <f t="shared" si="56"/>
        <v>0</v>
      </c>
      <c r="N9" s="430" t="str">
        <f t="shared" si="57"/>
        <v/>
      </c>
      <c r="O9" s="57" t="str">
        <f t="shared" ref="O9:O26" si="74">D9</f>
        <v>Violoncelo</v>
      </c>
      <c r="P9" s="39"/>
      <c r="Q9" s="20"/>
      <c r="R9" s="20"/>
      <c r="S9" s="20"/>
      <c r="T9" s="20"/>
      <c r="U9" s="20"/>
      <c r="V9" s="20"/>
      <c r="BA9" s="11">
        <v>7</v>
      </c>
      <c r="BB9" s="136" t="s">
        <v>22</v>
      </c>
      <c r="BD9" s="6">
        <f>'Formação Completa'!G12</f>
        <v>0</v>
      </c>
      <c r="BE9" s="6">
        <f>'Formação Completa'!I12</f>
        <v>0</v>
      </c>
      <c r="BF9" s="6">
        <f>'Formação Completa'!K12</f>
        <v>0</v>
      </c>
      <c r="BG9" s="6">
        <f>'Formação Completa'!M12</f>
        <v>0</v>
      </c>
      <c r="BH9" s="6">
        <f>'Formação Completa'!O12</f>
        <v>0</v>
      </c>
      <c r="BI9" s="6">
        <f>'Formação Completa'!Q12</f>
        <v>0</v>
      </c>
      <c r="BJ9" s="6">
        <f>'Formação Completa'!S12</f>
        <v>0</v>
      </c>
      <c r="BK9" s="6">
        <f>'Formação Completa'!U12</f>
        <v>0</v>
      </c>
      <c r="BL9" s="6">
        <f>'Formação Completa'!W12</f>
        <v>0</v>
      </c>
      <c r="BM9" s="6">
        <f>'Formação Completa'!Y12</f>
        <v>1</v>
      </c>
      <c r="BN9" s="6">
        <f>'Formação Completa'!AA12</f>
        <v>1</v>
      </c>
      <c r="BO9" s="6">
        <f>'Formação Completa'!AC12</f>
        <v>1</v>
      </c>
      <c r="BP9" s="6">
        <f>'Formação Completa'!AE12</f>
        <v>1</v>
      </c>
      <c r="BQ9" s="6">
        <f>'Formação Completa'!AG12</f>
        <v>1</v>
      </c>
      <c r="BR9" s="6">
        <f>'Formação Completa'!AI12</f>
        <v>1</v>
      </c>
      <c r="BS9" s="6">
        <f>'Formação Completa'!AK12</f>
        <v>1</v>
      </c>
      <c r="BT9" s="6">
        <f>'Formação Completa'!AM12</f>
        <v>1</v>
      </c>
      <c r="BU9" s="6">
        <f>'Formação Completa'!AO12</f>
        <v>1</v>
      </c>
      <c r="BV9" s="6">
        <f>'Formação Completa'!AQ12</f>
        <v>1</v>
      </c>
      <c r="BW9" s="6">
        <f>'Formação Completa'!AS12</f>
        <v>1</v>
      </c>
      <c r="BX9" s="6">
        <f>'Formação Completa'!AU12</f>
        <v>1</v>
      </c>
      <c r="BY9" s="6">
        <f>'Formação Completa'!AW12</f>
        <v>1</v>
      </c>
      <c r="BZ9" s="6">
        <f>'Formação Completa'!AY12</f>
        <v>2</v>
      </c>
      <c r="CA9" s="6">
        <f>'Formação Completa'!BA12</f>
        <v>2</v>
      </c>
      <c r="CB9" s="6">
        <f>'Formação Completa'!BC12</f>
        <v>2</v>
      </c>
      <c r="CC9" s="4">
        <f>$CB$9+BD9</f>
        <v>2</v>
      </c>
      <c r="CD9" s="4">
        <f t="shared" ref="CD9:DA9" si="75">$CB$9+BE9</f>
        <v>2</v>
      </c>
      <c r="CE9" s="4">
        <f t="shared" si="75"/>
        <v>2</v>
      </c>
      <c r="CF9" s="4">
        <f t="shared" si="75"/>
        <v>2</v>
      </c>
      <c r="CG9" s="4">
        <f t="shared" si="75"/>
        <v>2</v>
      </c>
      <c r="CH9" s="4">
        <f t="shared" si="75"/>
        <v>2</v>
      </c>
      <c r="CI9" s="4">
        <f t="shared" si="75"/>
        <v>2</v>
      </c>
      <c r="CJ9" s="4">
        <f t="shared" si="75"/>
        <v>2</v>
      </c>
      <c r="CK9" s="4">
        <f t="shared" si="75"/>
        <v>2</v>
      </c>
      <c r="CL9" s="4">
        <f t="shared" si="75"/>
        <v>3</v>
      </c>
      <c r="CM9" s="4">
        <f t="shared" si="75"/>
        <v>3</v>
      </c>
      <c r="CN9" s="4">
        <f t="shared" si="75"/>
        <v>3</v>
      </c>
      <c r="CO9" s="4">
        <f t="shared" si="75"/>
        <v>3</v>
      </c>
      <c r="CP9" s="4">
        <f t="shared" si="75"/>
        <v>3</v>
      </c>
      <c r="CQ9" s="4">
        <f t="shared" si="75"/>
        <v>3</v>
      </c>
      <c r="CR9" s="4">
        <f t="shared" si="75"/>
        <v>3</v>
      </c>
      <c r="CS9" s="4">
        <f t="shared" si="75"/>
        <v>3</v>
      </c>
      <c r="CT9" s="4">
        <f t="shared" si="75"/>
        <v>3</v>
      </c>
      <c r="CU9" s="4">
        <f t="shared" si="75"/>
        <v>3</v>
      </c>
      <c r="CV9" s="4">
        <f t="shared" si="75"/>
        <v>3</v>
      </c>
      <c r="CW9" s="4">
        <f t="shared" si="75"/>
        <v>3</v>
      </c>
      <c r="CX9" s="4">
        <f t="shared" si="75"/>
        <v>3</v>
      </c>
      <c r="CY9" s="4">
        <f t="shared" si="75"/>
        <v>4</v>
      </c>
      <c r="CZ9" s="4">
        <f t="shared" si="75"/>
        <v>4</v>
      </c>
      <c r="DA9" s="4">
        <f t="shared" si="75"/>
        <v>4</v>
      </c>
      <c r="DB9" s="7">
        <f>$DA$9+BD9</f>
        <v>4</v>
      </c>
      <c r="DC9" s="7">
        <f t="shared" ref="DC9:DZ9" si="76">$DA$9+BE9</f>
        <v>4</v>
      </c>
      <c r="DD9" s="7">
        <f t="shared" si="76"/>
        <v>4</v>
      </c>
      <c r="DE9" s="7">
        <f t="shared" si="76"/>
        <v>4</v>
      </c>
      <c r="DF9" s="7">
        <f t="shared" si="76"/>
        <v>4</v>
      </c>
      <c r="DG9" s="7">
        <f t="shared" si="76"/>
        <v>4</v>
      </c>
      <c r="DH9" s="7">
        <f t="shared" si="76"/>
        <v>4</v>
      </c>
      <c r="DI9" s="7">
        <f t="shared" si="76"/>
        <v>4</v>
      </c>
      <c r="DJ9" s="7">
        <f t="shared" si="76"/>
        <v>4</v>
      </c>
      <c r="DK9" s="7">
        <f t="shared" si="76"/>
        <v>5</v>
      </c>
      <c r="DL9" s="7">
        <f t="shared" si="76"/>
        <v>5</v>
      </c>
      <c r="DM9" s="7">
        <f t="shared" si="76"/>
        <v>5</v>
      </c>
      <c r="DN9" s="7">
        <f t="shared" si="76"/>
        <v>5</v>
      </c>
      <c r="DO9" s="7">
        <f t="shared" si="76"/>
        <v>5</v>
      </c>
      <c r="DP9" s="7">
        <f t="shared" si="76"/>
        <v>5</v>
      </c>
      <c r="DQ9" s="7">
        <f t="shared" si="76"/>
        <v>5</v>
      </c>
      <c r="DR9" s="7">
        <f t="shared" si="76"/>
        <v>5</v>
      </c>
      <c r="DS9" s="7">
        <f t="shared" si="76"/>
        <v>5</v>
      </c>
      <c r="DT9" s="7">
        <f t="shared" si="76"/>
        <v>5</v>
      </c>
      <c r="DU9" s="7">
        <f t="shared" si="76"/>
        <v>5</v>
      </c>
      <c r="DV9" s="7">
        <f t="shared" si="76"/>
        <v>5</v>
      </c>
      <c r="DW9" s="7">
        <f t="shared" si="76"/>
        <v>5</v>
      </c>
      <c r="DX9" s="7">
        <f t="shared" si="76"/>
        <v>6</v>
      </c>
      <c r="DY9" s="7">
        <f t="shared" si="76"/>
        <v>6</v>
      </c>
      <c r="DZ9" s="7">
        <f t="shared" si="76"/>
        <v>6</v>
      </c>
      <c r="EA9" s="7">
        <f>$DZ$9+BD9</f>
        <v>6</v>
      </c>
      <c r="EB9" s="7">
        <f t="shared" ref="EB9:EW9" si="77">$DZ$9+BE9</f>
        <v>6</v>
      </c>
      <c r="EC9" s="7">
        <f t="shared" si="77"/>
        <v>6</v>
      </c>
      <c r="ED9" s="7">
        <f t="shared" si="77"/>
        <v>6</v>
      </c>
      <c r="EE9" s="7">
        <f t="shared" si="77"/>
        <v>6</v>
      </c>
      <c r="EF9" s="7">
        <f t="shared" si="77"/>
        <v>6</v>
      </c>
      <c r="EG9" s="7">
        <f t="shared" si="77"/>
        <v>6</v>
      </c>
      <c r="EH9" s="7">
        <f t="shared" si="77"/>
        <v>6</v>
      </c>
      <c r="EI9" s="7">
        <f t="shared" si="77"/>
        <v>6</v>
      </c>
      <c r="EJ9" s="7">
        <f t="shared" si="77"/>
        <v>7</v>
      </c>
      <c r="EK9" s="7">
        <f t="shared" si="77"/>
        <v>7</v>
      </c>
      <c r="EL9" s="7">
        <f t="shared" si="77"/>
        <v>7</v>
      </c>
      <c r="EM9" s="7">
        <f t="shared" si="77"/>
        <v>7</v>
      </c>
      <c r="EN9" s="7">
        <f t="shared" si="77"/>
        <v>7</v>
      </c>
      <c r="EO9" s="7">
        <f t="shared" si="77"/>
        <v>7</v>
      </c>
      <c r="EP9" s="7">
        <f t="shared" si="77"/>
        <v>7</v>
      </c>
      <c r="EQ9" s="7">
        <f t="shared" si="77"/>
        <v>7</v>
      </c>
      <c r="ER9" s="7">
        <f t="shared" si="77"/>
        <v>7</v>
      </c>
      <c r="ES9" s="7">
        <f t="shared" si="77"/>
        <v>7</v>
      </c>
      <c r="ET9" s="7">
        <f t="shared" si="77"/>
        <v>7</v>
      </c>
      <c r="EU9" s="7">
        <f t="shared" si="77"/>
        <v>7</v>
      </c>
      <c r="EV9" s="7">
        <f t="shared" si="77"/>
        <v>7</v>
      </c>
      <c r="EW9" s="7">
        <f t="shared" si="77"/>
        <v>8</v>
      </c>
      <c r="EX9" s="7">
        <f>$DZ$9+CA9</f>
        <v>8</v>
      </c>
      <c r="EY9" s="7">
        <f t="shared" ref="EY9" si="78">$DZ$9+CB9</f>
        <v>8</v>
      </c>
      <c r="EZ9" s="7">
        <f>$EY$9+BD9</f>
        <v>8</v>
      </c>
      <c r="FA9" s="7">
        <f t="shared" ref="FA9:FU9" si="79">$EY$9+BE9</f>
        <v>8</v>
      </c>
      <c r="FB9" s="7">
        <f t="shared" si="79"/>
        <v>8</v>
      </c>
      <c r="FC9" s="7">
        <f t="shared" si="79"/>
        <v>8</v>
      </c>
      <c r="FD9" s="7">
        <f t="shared" si="79"/>
        <v>8</v>
      </c>
      <c r="FE9" s="7">
        <f t="shared" si="79"/>
        <v>8</v>
      </c>
      <c r="FF9" s="7">
        <f t="shared" si="79"/>
        <v>8</v>
      </c>
      <c r="FG9" s="7">
        <f t="shared" si="79"/>
        <v>8</v>
      </c>
      <c r="FH9" s="7">
        <f t="shared" si="79"/>
        <v>8</v>
      </c>
      <c r="FI9" s="7">
        <f t="shared" si="79"/>
        <v>9</v>
      </c>
      <c r="FJ9" s="7">
        <f t="shared" si="79"/>
        <v>9</v>
      </c>
      <c r="FK9" s="7">
        <f t="shared" si="79"/>
        <v>9</v>
      </c>
      <c r="FL9" s="7">
        <f t="shared" si="79"/>
        <v>9</v>
      </c>
      <c r="FM9" s="7">
        <f t="shared" si="79"/>
        <v>9</v>
      </c>
      <c r="FN9" s="7">
        <f t="shared" si="79"/>
        <v>9</v>
      </c>
      <c r="FO9" s="7">
        <f t="shared" si="79"/>
        <v>9</v>
      </c>
      <c r="FP9" s="7">
        <f t="shared" si="79"/>
        <v>9</v>
      </c>
      <c r="FQ9" s="7">
        <f t="shared" si="79"/>
        <v>9</v>
      </c>
      <c r="FR9" s="7">
        <f t="shared" si="79"/>
        <v>9</v>
      </c>
      <c r="FS9" s="7">
        <f t="shared" si="79"/>
        <v>9</v>
      </c>
      <c r="FT9" s="7">
        <f t="shared" si="79"/>
        <v>9</v>
      </c>
      <c r="FU9" s="7">
        <f t="shared" si="79"/>
        <v>9</v>
      </c>
      <c r="FV9" s="7">
        <f>$EY$9+BZ9</f>
        <v>10</v>
      </c>
      <c r="FW9" s="7">
        <f t="shared" ref="FW9" si="80">$EY$9+CA9</f>
        <v>10</v>
      </c>
      <c r="FX9" s="7">
        <f t="shared" ref="FX9" si="81">$EY$9+CB9</f>
        <v>10</v>
      </c>
      <c r="GC9" s="106" t="str">
        <f t="shared" si="30"/>
        <v>Fora de Faixa</v>
      </c>
      <c r="GD9" s="7" t="str">
        <f t="shared" si="31"/>
        <v>Fora de faixa</v>
      </c>
      <c r="GE9" s="7" t="str">
        <f t="shared" si="32"/>
        <v>Fora de Faixa</v>
      </c>
      <c r="GF9" s="7" t="str">
        <f t="shared" si="33"/>
        <v>Fora de Faixa</v>
      </c>
      <c r="GG9" s="7" t="str">
        <f t="shared" si="34"/>
        <v>Fora de Faixa</v>
      </c>
    </row>
    <row r="10" spans="1:189" ht="24" customHeight="1" x14ac:dyDescent="0.25">
      <c r="B10" s="473" t="s">
        <v>16</v>
      </c>
      <c r="C10" s="58">
        <v>4</v>
      </c>
      <c r="D10" s="59" t="str">
        <f>'Formação Completa'!D9</f>
        <v>Flauta transversal</v>
      </c>
      <c r="E10" s="60" t="str">
        <f>'Formação Completa'!F9</f>
        <v>Soprano 8ª acima</v>
      </c>
      <c r="F10" s="61">
        <f t="shared" si="65"/>
        <v>0</v>
      </c>
      <c r="G10" s="431" t="str">
        <f>IF($B$1=0,"",COUNTIFS('Quantidade Desejada de Músicos'!$B$46:$B$545,"*",'Quantidade Desejada de Músicos'!$C$46:$C$545,D10,'Quantidade Desejada de Músicos'!$D$46:$D$545,'Quantidade Desejada de Músicos'!$AC$3))</f>
        <v/>
      </c>
      <c r="H10" s="61" t="str">
        <f>IF($B$1=0,"",COUNTIFS('Quantidade Desejada de Músicos'!$B$46:$B$545,"*",'Quantidade Desejada de Músicos'!$C$46:$C$545,D10,'Quantidade Desejada de Músicos'!$D$46:$D$545,'Quantidade Desejada de Músicos'!$AC$4))</f>
        <v/>
      </c>
      <c r="I10" s="431" t="str">
        <f>IF($B$1=0,"",COUNTIFS('Quantidade Desejada de Músicos'!$B$46:$B$545,"*",'Quantidade Desejada de Músicos'!$C$46:$C$545,D10,'Quantidade Desejada de Músicos'!$D$46:$D$545,'Quantidade Desejada de Músicos'!$AC$5))</f>
        <v/>
      </c>
      <c r="J10" s="61" t="str">
        <f>IF($B$1=0,"",COUNTIFS('Quantidade Desejada de Músicos'!$B$46:$B$545,"*",'Quantidade Desejada de Músicos'!$C$46:$C$545,D10,'Quantidade Desejada de Músicos'!$D$46:$D$545,'Quantidade Desejada de Músicos'!$AC$6))</f>
        <v/>
      </c>
      <c r="K10" s="431" t="str">
        <f>IF($B$1=0,"",COUNTIFS('Quantidade Desejada de Músicos'!$B$46:$B$545,"*",'Quantidade Desejada de Músicos'!$C$46:$C$545,D10,'Quantidade Desejada de Músicos'!$D$46:$D$545,'Quantidade Desejada de Músicos'!$AC$7))</f>
        <v/>
      </c>
      <c r="L10" s="61">
        <f t="shared" si="73"/>
        <v>0</v>
      </c>
      <c r="M10" s="62">
        <f t="shared" si="56"/>
        <v>0</v>
      </c>
      <c r="N10" s="432" t="str">
        <f t="shared" si="57"/>
        <v/>
      </c>
      <c r="O10" s="63" t="str">
        <f t="shared" si="74"/>
        <v>Flauta transversal</v>
      </c>
      <c r="P10" s="39"/>
      <c r="Q10" s="20"/>
      <c r="R10" s="20"/>
      <c r="S10" s="20"/>
      <c r="T10" s="20"/>
      <c r="U10" s="20"/>
      <c r="V10" s="20"/>
      <c r="BA10" s="13">
        <v>8</v>
      </c>
      <c r="BB10" s="146" t="s">
        <v>25</v>
      </c>
      <c r="BD10" s="6">
        <f>'Formação Completa'!G13</f>
        <v>0</v>
      </c>
      <c r="BE10" s="6">
        <f>'Formação Completa'!I13</f>
        <v>0</v>
      </c>
      <c r="BF10" s="6">
        <f>'Formação Completa'!K13</f>
        <v>0</v>
      </c>
      <c r="BG10" s="6">
        <f>'Formação Completa'!M13</f>
        <v>0</v>
      </c>
      <c r="BH10" s="6">
        <f>'Formação Completa'!O13</f>
        <v>0</v>
      </c>
      <c r="BI10" s="6">
        <f>'Formação Completa'!Q13</f>
        <v>1</v>
      </c>
      <c r="BJ10" s="6">
        <f>'Formação Completa'!S13</f>
        <v>1</v>
      </c>
      <c r="BK10" s="6">
        <f>'Formação Completa'!U13</f>
        <v>1</v>
      </c>
      <c r="BL10" s="6">
        <f>'Formação Completa'!W13</f>
        <v>1</v>
      </c>
      <c r="BM10" s="6">
        <f>'Formação Completa'!Y13</f>
        <v>1</v>
      </c>
      <c r="BN10" s="6">
        <f>'Formação Completa'!AA13</f>
        <v>1</v>
      </c>
      <c r="BO10" s="6">
        <f>'Formação Completa'!AC13</f>
        <v>1</v>
      </c>
      <c r="BP10" s="6">
        <f>'Formação Completa'!AE13</f>
        <v>1</v>
      </c>
      <c r="BQ10" s="6">
        <f>'Formação Completa'!AG13</f>
        <v>2</v>
      </c>
      <c r="BR10" s="6">
        <f>'Formação Completa'!AI13</f>
        <v>2</v>
      </c>
      <c r="BS10" s="6">
        <f>'Formação Completa'!AK13</f>
        <v>2</v>
      </c>
      <c r="BT10" s="6">
        <f>'Formação Completa'!AM13</f>
        <v>2</v>
      </c>
      <c r="BU10" s="6">
        <f>'Formação Completa'!AO13</f>
        <v>2</v>
      </c>
      <c r="BV10" s="6">
        <f>'Formação Completa'!AQ13</f>
        <v>2</v>
      </c>
      <c r="BW10" s="6">
        <f>'Formação Completa'!AS13</f>
        <v>2</v>
      </c>
      <c r="BX10" s="6">
        <f>'Formação Completa'!AU13</f>
        <v>2</v>
      </c>
      <c r="BY10" s="6">
        <f>'Formação Completa'!AW13</f>
        <v>2</v>
      </c>
      <c r="BZ10" s="6">
        <f>'Formação Completa'!AY13</f>
        <v>2</v>
      </c>
      <c r="CA10" s="6">
        <f>'Formação Completa'!BA13</f>
        <v>2</v>
      </c>
      <c r="CB10" s="6">
        <f>'Formação Completa'!BC13</f>
        <v>2</v>
      </c>
      <c r="CC10" s="4">
        <f>$CB$10+BD10</f>
        <v>2</v>
      </c>
      <c r="CD10" s="4">
        <f t="shared" ref="CD10:DA10" si="82">$CB$10+BE10</f>
        <v>2</v>
      </c>
      <c r="CE10" s="4">
        <f t="shared" si="82"/>
        <v>2</v>
      </c>
      <c r="CF10" s="4">
        <f t="shared" si="82"/>
        <v>2</v>
      </c>
      <c r="CG10" s="4">
        <f t="shared" si="82"/>
        <v>2</v>
      </c>
      <c r="CH10" s="4">
        <f t="shared" si="82"/>
        <v>3</v>
      </c>
      <c r="CI10" s="4">
        <f t="shared" si="82"/>
        <v>3</v>
      </c>
      <c r="CJ10" s="4">
        <f t="shared" si="82"/>
        <v>3</v>
      </c>
      <c r="CK10" s="4">
        <f t="shared" si="82"/>
        <v>3</v>
      </c>
      <c r="CL10" s="4">
        <f t="shared" si="82"/>
        <v>3</v>
      </c>
      <c r="CM10" s="4">
        <f t="shared" si="82"/>
        <v>3</v>
      </c>
      <c r="CN10" s="4">
        <f t="shared" si="82"/>
        <v>3</v>
      </c>
      <c r="CO10" s="4">
        <f t="shared" si="82"/>
        <v>3</v>
      </c>
      <c r="CP10" s="4">
        <f t="shared" si="82"/>
        <v>4</v>
      </c>
      <c r="CQ10" s="4">
        <f t="shared" si="82"/>
        <v>4</v>
      </c>
      <c r="CR10" s="4">
        <f t="shared" si="82"/>
        <v>4</v>
      </c>
      <c r="CS10" s="4">
        <f t="shared" si="82"/>
        <v>4</v>
      </c>
      <c r="CT10" s="4">
        <f t="shared" si="82"/>
        <v>4</v>
      </c>
      <c r="CU10" s="4">
        <f t="shared" si="82"/>
        <v>4</v>
      </c>
      <c r="CV10" s="4">
        <f t="shared" si="82"/>
        <v>4</v>
      </c>
      <c r="CW10" s="4">
        <f t="shared" si="82"/>
        <v>4</v>
      </c>
      <c r="CX10" s="4">
        <f t="shared" si="82"/>
        <v>4</v>
      </c>
      <c r="CY10" s="4">
        <f t="shared" si="82"/>
        <v>4</v>
      </c>
      <c r="CZ10" s="4">
        <f t="shared" si="82"/>
        <v>4</v>
      </c>
      <c r="DA10" s="4">
        <f t="shared" si="82"/>
        <v>4</v>
      </c>
      <c r="DB10" s="7">
        <f>$DA$10+BD10</f>
        <v>4</v>
      </c>
      <c r="DC10" s="7">
        <f t="shared" ref="DC10:DZ10" si="83">$DA$10+BE10</f>
        <v>4</v>
      </c>
      <c r="DD10" s="7">
        <f t="shared" si="83"/>
        <v>4</v>
      </c>
      <c r="DE10" s="7">
        <f t="shared" si="83"/>
        <v>4</v>
      </c>
      <c r="DF10" s="7">
        <f t="shared" si="83"/>
        <v>4</v>
      </c>
      <c r="DG10" s="7">
        <f t="shared" si="83"/>
        <v>5</v>
      </c>
      <c r="DH10" s="7">
        <f t="shared" si="83"/>
        <v>5</v>
      </c>
      <c r="DI10" s="7">
        <f t="shared" si="83"/>
        <v>5</v>
      </c>
      <c r="DJ10" s="7">
        <f t="shared" si="83"/>
        <v>5</v>
      </c>
      <c r="DK10" s="7">
        <f t="shared" si="83"/>
        <v>5</v>
      </c>
      <c r="DL10" s="7">
        <f t="shared" si="83"/>
        <v>5</v>
      </c>
      <c r="DM10" s="7">
        <f t="shared" si="83"/>
        <v>5</v>
      </c>
      <c r="DN10" s="7">
        <f t="shared" si="83"/>
        <v>5</v>
      </c>
      <c r="DO10" s="7">
        <f t="shared" si="83"/>
        <v>6</v>
      </c>
      <c r="DP10" s="7">
        <f t="shared" si="83"/>
        <v>6</v>
      </c>
      <c r="DQ10" s="7">
        <f t="shared" si="83"/>
        <v>6</v>
      </c>
      <c r="DR10" s="7">
        <f t="shared" si="83"/>
        <v>6</v>
      </c>
      <c r="DS10" s="7">
        <f t="shared" si="83"/>
        <v>6</v>
      </c>
      <c r="DT10" s="7">
        <f t="shared" si="83"/>
        <v>6</v>
      </c>
      <c r="DU10" s="7">
        <f t="shared" si="83"/>
        <v>6</v>
      </c>
      <c r="DV10" s="7">
        <f t="shared" si="83"/>
        <v>6</v>
      </c>
      <c r="DW10" s="7">
        <f t="shared" si="83"/>
        <v>6</v>
      </c>
      <c r="DX10" s="7">
        <f t="shared" si="83"/>
        <v>6</v>
      </c>
      <c r="DY10" s="7">
        <f t="shared" si="83"/>
        <v>6</v>
      </c>
      <c r="DZ10" s="7">
        <f t="shared" si="83"/>
        <v>6</v>
      </c>
      <c r="EA10" s="7">
        <f>$DZ$10+BD10</f>
        <v>6</v>
      </c>
      <c r="EB10" s="7">
        <f t="shared" ref="EB10:EW10" si="84">$DZ$10+BE10</f>
        <v>6</v>
      </c>
      <c r="EC10" s="7">
        <f t="shared" si="84"/>
        <v>6</v>
      </c>
      <c r="ED10" s="7">
        <f t="shared" si="84"/>
        <v>6</v>
      </c>
      <c r="EE10" s="7">
        <f t="shared" si="84"/>
        <v>6</v>
      </c>
      <c r="EF10" s="7">
        <f t="shared" si="84"/>
        <v>7</v>
      </c>
      <c r="EG10" s="7">
        <f t="shared" si="84"/>
        <v>7</v>
      </c>
      <c r="EH10" s="7">
        <f t="shared" si="84"/>
        <v>7</v>
      </c>
      <c r="EI10" s="7">
        <f t="shared" si="84"/>
        <v>7</v>
      </c>
      <c r="EJ10" s="7">
        <f t="shared" si="84"/>
        <v>7</v>
      </c>
      <c r="EK10" s="7">
        <f t="shared" si="84"/>
        <v>7</v>
      </c>
      <c r="EL10" s="7">
        <f t="shared" si="84"/>
        <v>7</v>
      </c>
      <c r="EM10" s="7">
        <f t="shared" si="84"/>
        <v>7</v>
      </c>
      <c r="EN10" s="7">
        <f t="shared" si="84"/>
        <v>8</v>
      </c>
      <c r="EO10" s="7">
        <f t="shared" si="84"/>
        <v>8</v>
      </c>
      <c r="EP10" s="7">
        <f t="shared" si="84"/>
        <v>8</v>
      </c>
      <c r="EQ10" s="7">
        <f t="shared" si="84"/>
        <v>8</v>
      </c>
      <c r="ER10" s="7">
        <f t="shared" si="84"/>
        <v>8</v>
      </c>
      <c r="ES10" s="7">
        <f t="shared" si="84"/>
        <v>8</v>
      </c>
      <c r="ET10" s="7">
        <f t="shared" si="84"/>
        <v>8</v>
      </c>
      <c r="EU10" s="7">
        <f t="shared" si="84"/>
        <v>8</v>
      </c>
      <c r="EV10" s="7">
        <f t="shared" si="84"/>
        <v>8</v>
      </c>
      <c r="EW10" s="7">
        <f t="shared" si="84"/>
        <v>8</v>
      </c>
      <c r="EX10" s="7">
        <f>$DZ$10+CA10</f>
        <v>8</v>
      </c>
      <c r="EY10" s="7">
        <f t="shared" ref="EY10" si="85">$DZ$10+CB10</f>
        <v>8</v>
      </c>
      <c r="EZ10" s="7">
        <f>$EY$10+BD10</f>
        <v>8</v>
      </c>
      <c r="FA10" s="7">
        <f t="shared" ref="FA10:FU10" si="86">$EY$10+BE10</f>
        <v>8</v>
      </c>
      <c r="FB10" s="7">
        <f t="shared" si="86"/>
        <v>8</v>
      </c>
      <c r="FC10" s="7">
        <f t="shared" si="86"/>
        <v>8</v>
      </c>
      <c r="FD10" s="7">
        <f t="shared" si="86"/>
        <v>8</v>
      </c>
      <c r="FE10" s="7">
        <f t="shared" si="86"/>
        <v>9</v>
      </c>
      <c r="FF10" s="7">
        <f t="shared" si="86"/>
        <v>9</v>
      </c>
      <c r="FG10" s="7">
        <f t="shared" si="86"/>
        <v>9</v>
      </c>
      <c r="FH10" s="7">
        <f t="shared" si="86"/>
        <v>9</v>
      </c>
      <c r="FI10" s="7">
        <f t="shared" si="86"/>
        <v>9</v>
      </c>
      <c r="FJ10" s="7">
        <f t="shared" si="86"/>
        <v>9</v>
      </c>
      <c r="FK10" s="7">
        <f t="shared" si="86"/>
        <v>9</v>
      </c>
      <c r="FL10" s="7">
        <f t="shared" si="86"/>
        <v>9</v>
      </c>
      <c r="FM10" s="7">
        <f t="shared" si="86"/>
        <v>10</v>
      </c>
      <c r="FN10" s="7">
        <f t="shared" si="86"/>
        <v>10</v>
      </c>
      <c r="FO10" s="7">
        <f t="shared" si="86"/>
        <v>10</v>
      </c>
      <c r="FP10" s="7">
        <f t="shared" si="86"/>
        <v>10</v>
      </c>
      <c r="FQ10" s="7">
        <f t="shared" si="86"/>
        <v>10</v>
      </c>
      <c r="FR10" s="7">
        <f t="shared" si="86"/>
        <v>10</v>
      </c>
      <c r="FS10" s="7">
        <f t="shared" si="86"/>
        <v>10</v>
      </c>
      <c r="FT10" s="7">
        <f t="shared" si="86"/>
        <v>10</v>
      </c>
      <c r="FU10" s="7">
        <f t="shared" si="86"/>
        <v>10</v>
      </c>
      <c r="FV10" s="7">
        <f>$EY$10+BZ10</f>
        <v>10</v>
      </c>
      <c r="FW10" s="7">
        <f t="shared" ref="FW10" si="87">$EY$10+CA10</f>
        <v>10</v>
      </c>
      <c r="FX10" s="7">
        <f t="shared" ref="FX10" si="88">$EY$10+CB10</f>
        <v>10</v>
      </c>
      <c r="GC10" s="106" t="str">
        <f t="shared" si="30"/>
        <v>Fora de Faixa</v>
      </c>
      <c r="GD10" s="7" t="str">
        <f t="shared" si="31"/>
        <v>Fora de faixa</v>
      </c>
      <c r="GE10" s="7" t="str">
        <f t="shared" si="32"/>
        <v>Fora de Faixa</v>
      </c>
      <c r="GF10" s="7" t="str">
        <f t="shared" si="33"/>
        <v>Fora de Faixa</v>
      </c>
      <c r="GG10" s="7" t="str">
        <f t="shared" si="34"/>
        <v>Fora de Faixa</v>
      </c>
    </row>
    <row r="11" spans="1:189" ht="24" customHeight="1" x14ac:dyDescent="0.25">
      <c r="B11" s="474"/>
      <c r="C11" s="40">
        <v>5</v>
      </c>
      <c r="D11" s="41" t="str">
        <f>'Formação Completa'!D10</f>
        <v>Oboé</v>
      </c>
      <c r="E11" s="42" t="str">
        <f>'Formação Completa'!F10</f>
        <v>Soprano</v>
      </c>
      <c r="F11" s="43">
        <f t="shared" si="65"/>
        <v>0</v>
      </c>
      <c r="G11" s="429" t="str">
        <f>IF($B$1=0,"",COUNTIFS('Quantidade Desejada de Músicos'!$B$46:$B$545,"*",'Quantidade Desejada de Músicos'!$C$46:$C$545,D11,'Quantidade Desejada de Músicos'!$D$46:$D$545,'Quantidade Desejada de Músicos'!$AC$3))</f>
        <v/>
      </c>
      <c r="H11" s="43" t="str">
        <f>IF($B$1=0,"",COUNTIFS('Quantidade Desejada de Músicos'!$B$46:$B$545,"*",'Quantidade Desejada de Músicos'!$C$46:$C$545,D11,'Quantidade Desejada de Músicos'!$D$46:$D$545,'Quantidade Desejada de Músicos'!$AC$4))</f>
        <v/>
      </c>
      <c r="I11" s="425" t="str">
        <f>IF($B$1=0,"",COUNTIFS('Quantidade Desejada de Músicos'!$B$46:$B$545,"*",'Quantidade Desejada de Músicos'!$C$46:$C$545,D11,'Quantidade Desejada de Músicos'!$D$46:$D$545,'Quantidade Desejada de Músicos'!$AC$5))</f>
        <v/>
      </c>
      <c r="J11" s="43" t="str">
        <f>IF($B$1=0,"",COUNTIFS('Quantidade Desejada de Músicos'!$B$46:$B$545,"*",'Quantidade Desejada de Músicos'!$C$46:$C$545,D11,'Quantidade Desejada de Músicos'!$D$46:$D$545,'Quantidade Desejada de Músicos'!$AC$6))</f>
        <v/>
      </c>
      <c r="K11" s="425" t="str">
        <f>IF($B$1=0,"",COUNTIFS('Quantidade Desejada de Músicos'!$B$46:$B$545,"*",'Quantidade Desejada de Músicos'!$C$46:$C$545,D11,'Quantidade Desejada de Músicos'!$D$46:$D$545,'Quantidade Desejada de Músicos'!$AC$7))</f>
        <v/>
      </c>
      <c r="L11" s="43">
        <f t="shared" si="73"/>
        <v>0</v>
      </c>
      <c r="M11" s="44">
        <f t="shared" si="56"/>
        <v>0</v>
      </c>
      <c r="N11" s="426" t="str">
        <f t="shared" si="57"/>
        <v/>
      </c>
      <c r="O11" s="45" t="str">
        <f t="shared" si="74"/>
        <v>Oboé</v>
      </c>
      <c r="P11" s="39"/>
      <c r="Q11" s="20"/>
      <c r="R11" s="20"/>
      <c r="S11" s="20"/>
      <c r="T11" s="20"/>
      <c r="U11" s="20"/>
      <c r="V11" s="20"/>
      <c r="BA11" s="11">
        <v>9</v>
      </c>
      <c r="BB11" s="136" t="s">
        <v>120</v>
      </c>
      <c r="BD11" s="6">
        <f>'Formação Completa'!G14</f>
        <v>1</v>
      </c>
      <c r="BE11" s="6">
        <f>'Formação Completa'!I14</f>
        <v>1</v>
      </c>
      <c r="BF11" s="6">
        <f>'Formação Completa'!K14</f>
        <v>1</v>
      </c>
      <c r="BG11" s="6">
        <f>'Formação Completa'!M14</f>
        <v>1</v>
      </c>
      <c r="BH11" s="6">
        <f>'Formação Completa'!O14</f>
        <v>1</v>
      </c>
      <c r="BI11" s="6">
        <f>'Formação Completa'!Q14</f>
        <v>1</v>
      </c>
      <c r="BJ11" s="6">
        <f>'Formação Completa'!S14</f>
        <v>1</v>
      </c>
      <c r="BK11" s="6">
        <f>'Formação Completa'!U14</f>
        <v>1</v>
      </c>
      <c r="BL11" s="6">
        <f>'Formação Completa'!W14</f>
        <v>1</v>
      </c>
      <c r="BM11" s="6">
        <f>'Formação Completa'!Y14</f>
        <v>1</v>
      </c>
      <c r="BN11" s="6">
        <f>'Formação Completa'!AA14</f>
        <v>1</v>
      </c>
      <c r="BO11" s="6">
        <f>'Formação Completa'!AC14</f>
        <v>2</v>
      </c>
      <c r="BP11" s="6">
        <f>'Formação Completa'!AE14</f>
        <v>2</v>
      </c>
      <c r="BQ11" s="6">
        <f>'Formação Completa'!AG14</f>
        <v>2</v>
      </c>
      <c r="BR11" s="6">
        <f>'Formação Completa'!AI14</f>
        <v>2</v>
      </c>
      <c r="BS11" s="6">
        <f>'Formação Completa'!AK14</f>
        <v>2</v>
      </c>
      <c r="BT11" s="6">
        <f>'Formação Completa'!AM14</f>
        <v>2</v>
      </c>
      <c r="BU11" s="6">
        <f>'Formação Completa'!AO14</f>
        <v>2</v>
      </c>
      <c r="BV11" s="6">
        <f>'Formação Completa'!AQ14</f>
        <v>2</v>
      </c>
      <c r="BW11" s="6">
        <f>'Formação Completa'!AS14</f>
        <v>2</v>
      </c>
      <c r="BX11" s="6">
        <f>'Formação Completa'!AU14</f>
        <v>2</v>
      </c>
      <c r="BY11" s="6">
        <f>'Formação Completa'!AW14</f>
        <v>2</v>
      </c>
      <c r="BZ11" s="6">
        <f>'Formação Completa'!AY14</f>
        <v>2</v>
      </c>
      <c r="CA11" s="6">
        <f>'Formação Completa'!BA14</f>
        <v>3</v>
      </c>
      <c r="CB11" s="6">
        <f>'Formação Completa'!BC14</f>
        <v>3</v>
      </c>
      <c r="CC11" s="4">
        <f>$CB$11+BD11</f>
        <v>4</v>
      </c>
      <c r="CD11" s="4">
        <f t="shared" ref="CD11:DA11" si="89">$CB$11+BE11</f>
        <v>4</v>
      </c>
      <c r="CE11" s="4">
        <f t="shared" si="89"/>
        <v>4</v>
      </c>
      <c r="CF11" s="4">
        <f t="shared" si="89"/>
        <v>4</v>
      </c>
      <c r="CG11" s="4">
        <f t="shared" si="89"/>
        <v>4</v>
      </c>
      <c r="CH11" s="4">
        <f t="shared" si="89"/>
        <v>4</v>
      </c>
      <c r="CI11" s="4">
        <f t="shared" si="89"/>
        <v>4</v>
      </c>
      <c r="CJ11" s="4">
        <f t="shared" si="89"/>
        <v>4</v>
      </c>
      <c r="CK11" s="4">
        <f t="shared" si="89"/>
        <v>4</v>
      </c>
      <c r="CL11" s="4">
        <f t="shared" si="89"/>
        <v>4</v>
      </c>
      <c r="CM11" s="4">
        <f t="shared" si="89"/>
        <v>4</v>
      </c>
      <c r="CN11" s="4">
        <f t="shared" si="89"/>
        <v>5</v>
      </c>
      <c r="CO11" s="4">
        <f t="shared" si="89"/>
        <v>5</v>
      </c>
      <c r="CP11" s="4">
        <f t="shared" si="89"/>
        <v>5</v>
      </c>
      <c r="CQ11" s="4">
        <f t="shared" si="89"/>
        <v>5</v>
      </c>
      <c r="CR11" s="4">
        <f t="shared" si="89"/>
        <v>5</v>
      </c>
      <c r="CS11" s="4">
        <f t="shared" si="89"/>
        <v>5</v>
      </c>
      <c r="CT11" s="4">
        <f t="shared" si="89"/>
        <v>5</v>
      </c>
      <c r="CU11" s="4">
        <f t="shared" si="89"/>
        <v>5</v>
      </c>
      <c r="CV11" s="4">
        <f t="shared" si="89"/>
        <v>5</v>
      </c>
      <c r="CW11" s="4">
        <f t="shared" si="89"/>
        <v>5</v>
      </c>
      <c r="CX11" s="4">
        <f t="shared" si="89"/>
        <v>5</v>
      </c>
      <c r="CY11" s="4">
        <f t="shared" si="89"/>
        <v>5</v>
      </c>
      <c r="CZ11" s="4">
        <f t="shared" si="89"/>
        <v>6</v>
      </c>
      <c r="DA11" s="4">
        <f t="shared" si="89"/>
        <v>6</v>
      </c>
      <c r="DB11" s="7">
        <f>$DA$11+BD11</f>
        <v>7</v>
      </c>
      <c r="DC11" s="7">
        <f t="shared" ref="DC11:DZ11" si="90">$DA$11+BE11</f>
        <v>7</v>
      </c>
      <c r="DD11" s="7">
        <f t="shared" si="90"/>
        <v>7</v>
      </c>
      <c r="DE11" s="7">
        <f t="shared" si="90"/>
        <v>7</v>
      </c>
      <c r="DF11" s="7">
        <f t="shared" si="90"/>
        <v>7</v>
      </c>
      <c r="DG11" s="7">
        <f t="shared" si="90"/>
        <v>7</v>
      </c>
      <c r="DH11" s="7">
        <f t="shared" si="90"/>
        <v>7</v>
      </c>
      <c r="DI11" s="7">
        <f t="shared" si="90"/>
        <v>7</v>
      </c>
      <c r="DJ11" s="7">
        <f t="shared" si="90"/>
        <v>7</v>
      </c>
      <c r="DK11" s="7">
        <f t="shared" si="90"/>
        <v>7</v>
      </c>
      <c r="DL11" s="7">
        <f t="shared" si="90"/>
        <v>7</v>
      </c>
      <c r="DM11" s="7">
        <f t="shared" si="90"/>
        <v>8</v>
      </c>
      <c r="DN11" s="7">
        <f t="shared" si="90"/>
        <v>8</v>
      </c>
      <c r="DO11" s="7">
        <f t="shared" si="90"/>
        <v>8</v>
      </c>
      <c r="DP11" s="7">
        <f t="shared" si="90"/>
        <v>8</v>
      </c>
      <c r="DQ11" s="7">
        <f t="shared" si="90"/>
        <v>8</v>
      </c>
      <c r="DR11" s="7">
        <f t="shared" si="90"/>
        <v>8</v>
      </c>
      <c r="DS11" s="7">
        <f t="shared" si="90"/>
        <v>8</v>
      </c>
      <c r="DT11" s="7">
        <f t="shared" si="90"/>
        <v>8</v>
      </c>
      <c r="DU11" s="7">
        <f t="shared" si="90"/>
        <v>8</v>
      </c>
      <c r="DV11" s="7">
        <f t="shared" si="90"/>
        <v>8</v>
      </c>
      <c r="DW11" s="7">
        <f t="shared" si="90"/>
        <v>8</v>
      </c>
      <c r="DX11" s="7">
        <f t="shared" si="90"/>
        <v>8</v>
      </c>
      <c r="DY11" s="7">
        <f t="shared" si="90"/>
        <v>9</v>
      </c>
      <c r="DZ11" s="7">
        <f t="shared" si="90"/>
        <v>9</v>
      </c>
      <c r="EA11" s="7">
        <f>$DZ$11+BD11</f>
        <v>10</v>
      </c>
      <c r="EB11" s="7">
        <f t="shared" ref="EB11:EW11" si="91">$DZ$11+BE11</f>
        <v>10</v>
      </c>
      <c r="EC11" s="7">
        <f t="shared" si="91"/>
        <v>10</v>
      </c>
      <c r="ED11" s="7">
        <f t="shared" si="91"/>
        <v>10</v>
      </c>
      <c r="EE11" s="7">
        <f t="shared" si="91"/>
        <v>10</v>
      </c>
      <c r="EF11" s="7">
        <f t="shared" si="91"/>
        <v>10</v>
      </c>
      <c r="EG11" s="7">
        <f t="shared" si="91"/>
        <v>10</v>
      </c>
      <c r="EH11" s="7">
        <f t="shared" si="91"/>
        <v>10</v>
      </c>
      <c r="EI11" s="7">
        <f t="shared" si="91"/>
        <v>10</v>
      </c>
      <c r="EJ11" s="7">
        <f t="shared" si="91"/>
        <v>10</v>
      </c>
      <c r="EK11" s="7">
        <f t="shared" si="91"/>
        <v>10</v>
      </c>
      <c r="EL11" s="7">
        <f t="shared" si="91"/>
        <v>11</v>
      </c>
      <c r="EM11" s="7">
        <f t="shared" si="91"/>
        <v>11</v>
      </c>
      <c r="EN11" s="7">
        <f t="shared" si="91"/>
        <v>11</v>
      </c>
      <c r="EO11" s="7">
        <f t="shared" si="91"/>
        <v>11</v>
      </c>
      <c r="EP11" s="7">
        <f t="shared" si="91"/>
        <v>11</v>
      </c>
      <c r="EQ11" s="7">
        <f t="shared" si="91"/>
        <v>11</v>
      </c>
      <c r="ER11" s="7">
        <f t="shared" si="91"/>
        <v>11</v>
      </c>
      <c r="ES11" s="7">
        <f t="shared" si="91"/>
        <v>11</v>
      </c>
      <c r="ET11" s="7">
        <f t="shared" si="91"/>
        <v>11</v>
      </c>
      <c r="EU11" s="7">
        <f t="shared" si="91"/>
        <v>11</v>
      </c>
      <c r="EV11" s="7">
        <f t="shared" si="91"/>
        <v>11</v>
      </c>
      <c r="EW11" s="7">
        <f t="shared" si="91"/>
        <v>11</v>
      </c>
      <c r="EX11" s="7">
        <f>$DZ$11+CA11</f>
        <v>12</v>
      </c>
      <c r="EY11" s="7">
        <f t="shared" ref="EY11" si="92">$DZ$11+CB11</f>
        <v>12</v>
      </c>
      <c r="EZ11" s="7">
        <f>$EY$11+BD11</f>
        <v>13</v>
      </c>
      <c r="FA11" s="7">
        <f t="shared" ref="FA11:FU11" si="93">$EY$11+BE11</f>
        <v>13</v>
      </c>
      <c r="FB11" s="7">
        <f t="shared" si="93"/>
        <v>13</v>
      </c>
      <c r="FC11" s="7">
        <f t="shared" si="93"/>
        <v>13</v>
      </c>
      <c r="FD11" s="7">
        <f t="shared" si="93"/>
        <v>13</v>
      </c>
      <c r="FE11" s="7">
        <f t="shared" si="93"/>
        <v>13</v>
      </c>
      <c r="FF11" s="7">
        <f t="shared" si="93"/>
        <v>13</v>
      </c>
      <c r="FG11" s="7">
        <f t="shared" si="93"/>
        <v>13</v>
      </c>
      <c r="FH11" s="7">
        <f t="shared" si="93"/>
        <v>13</v>
      </c>
      <c r="FI11" s="7">
        <f t="shared" si="93"/>
        <v>13</v>
      </c>
      <c r="FJ11" s="7">
        <f t="shared" si="93"/>
        <v>13</v>
      </c>
      <c r="FK11" s="7">
        <f t="shared" si="93"/>
        <v>14</v>
      </c>
      <c r="FL11" s="7">
        <f t="shared" si="93"/>
        <v>14</v>
      </c>
      <c r="FM11" s="7">
        <f t="shared" si="93"/>
        <v>14</v>
      </c>
      <c r="FN11" s="7">
        <f t="shared" si="93"/>
        <v>14</v>
      </c>
      <c r="FO11" s="7">
        <f t="shared" si="93"/>
        <v>14</v>
      </c>
      <c r="FP11" s="7">
        <f t="shared" si="93"/>
        <v>14</v>
      </c>
      <c r="FQ11" s="7">
        <f t="shared" si="93"/>
        <v>14</v>
      </c>
      <c r="FR11" s="7">
        <f t="shared" si="93"/>
        <v>14</v>
      </c>
      <c r="FS11" s="7">
        <f t="shared" si="93"/>
        <v>14</v>
      </c>
      <c r="FT11" s="7">
        <f t="shared" si="93"/>
        <v>14</v>
      </c>
      <c r="FU11" s="7">
        <f t="shared" si="93"/>
        <v>14</v>
      </c>
      <c r="FV11" s="7">
        <f>$EY$11+BZ11</f>
        <v>14</v>
      </c>
      <c r="FW11" s="7">
        <f t="shared" ref="FW11" si="94">$EY$11+CA11</f>
        <v>15</v>
      </c>
      <c r="FX11" s="7">
        <f t="shared" ref="FX11" si="95">$EY$11+CB11</f>
        <v>15</v>
      </c>
      <c r="GC11" s="106" t="str">
        <f t="shared" si="30"/>
        <v>Fora de Faixa</v>
      </c>
      <c r="GD11" s="7" t="str">
        <f t="shared" si="31"/>
        <v>Fora de faixa</v>
      </c>
      <c r="GE11" s="7" t="str">
        <f t="shared" si="32"/>
        <v>Fora de Faixa</v>
      </c>
      <c r="GF11" s="7" t="str">
        <f t="shared" si="33"/>
        <v>Fora de Faixa</v>
      </c>
      <c r="GG11" s="7" t="str">
        <f t="shared" si="34"/>
        <v>Fora de Faixa</v>
      </c>
    </row>
    <row r="12" spans="1:189" ht="24" customHeight="1" x14ac:dyDescent="0.25">
      <c r="B12" s="474"/>
      <c r="C12" s="46">
        <v>6</v>
      </c>
      <c r="D12" s="47" t="str">
        <f>'Formação Completa'!D11</f>
        <v>Oboé D'Amore</v>
      </c>
      <c r="E12" s="48" t="str">
        <f>'Formação Completa'!F11</f>
        <v>Soprano</v>
      </c>
      <c r="F12" s="49">
        <f t="shared" si="65"/>
        <v>0</v>
      </c>
      <c r="G12" s="427" t="str">
        <f>IF($B$1=0,"",COUNTIFS('Quantidade Desejada de Músicos'!$B$46:$B$545,"*",'Quantidade Desejada de Músicos'!$C$46:$C$545,D12,'Quantidade Desejada de Músicos'!$D$46:$D$545,'Quantidade Desejada de Músicos'!$AC$3))</f>
        <v/>
      </c>
      <c r="H12" s="49" t="str">
        <f>IF($B$1=0,"",COUNTIFS('Quantidade Desejada de Músicos'!$B$46:$B$545,"*",'Quantidade Desejada de Músicos'!$C$46:$C$545,D12,'Quantidade Desejada de Músicos'!$D$46:$D$545,'Quantidade Desejada de Músicos'!$AC$4))</f>
        <v/>
      </c>
      <c r="I12" s="425" t="str">
        <f>IF($B$1=0,"",COUNTIFS('Quantidade Desejada de Músicos'!$B$46:$B$545,"*",'Quantidade Desejada de Músicos'!$C$46:$C$545,D12,'Quantidade Desejada de Músicos'!$D$46:$D$545,'Quantidade Desejada de Músicos'!$AC$5))</f>
        <v/>
      </c>
      <c r="J12" s="49" t="str">
        <f>IF($B$1=0,"",COUNTIFS('Quantidade Desejada de Músicos'!$B$46:$B$545,"*",'Quantidade Desejada de Músicos'!$C$46:$C$545,D12,'Quantidade Desejada de Músicos'!$D$46:$D$545,'Quantidade Desejada de Músicos'!$AC$6))</f>
        <v/>
      </c>
      <c r="K12" s="425" t="str">
        <f>IF($B$1=0,"",COUNTIFS('Quantidade Desejada de Músicos'!$B$46:$B$545,"*",'Quantidade Desejada de Músicos'!$C$46:$C$545,D12,'Quantidade Desejada de Músicos'!$D$46:$D$545,'Quantidade Desejada de Músicos'!$AC$7))</f>
        <v/>
      </c>
      <c r="L12" s="49">
        <f t="shared" si="73"/>
        <v>0</v>
      </c>
      <c r="M12" s="50">
        <f t="shared" si="56"/>
        <v>0</v>
      </c>
      <c r="N12" s="428" t="str">
        <f t="shared" si="57"/>
        <v/>
      </c>
      <c r="O12" s="51" t="str">
        <f t="shared" si="74"/>
        <v>Oboé D'Amore</v>
      </c>
      <c r="P12" s="39"/>
      <c r="Q12" s="20"/>
      <c r="R12" s="20"/>
      <c r="S12" s="20"/>
      <c r="T12" s="20"/>
      <c r="U12" s="20"/>
      <c r="V12" s="20"/>
      <c r="BA12" s="13">
        <v>10</v>
      </c>
      <c r="BB12" s="146" t="s">
        <v>122</v>
      </c>
      <c r="BD12" s="6">
        <f>'Formação Completa'!G15</f>
        <v>0</v>
      </c>
      <c r="BE12" s="6">
        <f>'Formação Completa'!I15</f>
        <v>0</v>
      </c>
      <c r="BF12" s="6">
        <f>'Formação Completa'!K15</f>
        <v>0</v>
      </c>
      <c r="BG12" s="6">
        <f>'Formação Completa'!M15</f>
        <v>0</v>
      </c>
      <c r="BH12" s="6">
        <f>'Formação Completa'!O15</f>
        <v>0</v>
      </c>
      <c r="BI12" s="6">
        <f>'Formação Completa'!Q15</f>
        <v>0</v>
      </c>
      <c r="BJ12" s="6">
        <f>'Formação Completa'!S15</f>
        <v>0</v>
      </c>
      <c r="BK12" s="6">
        <f>'Formação Completa'!U15</f>
        <v>1</v>
      </c>
      <c r="BL12" s="6">
        <f>'Formação Completa'!W15</f>
        <v>1</v>
      </c>
      <c r="BM12" s="6">
        <f>'Formação Completa'!Y15</f>
        <v>1</v>
      </c>
      <c r="BN12" s="6">
        <f>'Formação Completa'!AA15</f>
        <v>1</v>
      </c>
      <c r="BO12" s="6">
        <f>'Formação Completa'!AC15</f>
        <v>1</v>
      </c>
      <c r="BP12" s="6">
        <f>'Formação Completa'!AE15</f>
        <v>2</v>
      </c>
      <c r="BQ12" s="6">
        <f>'Formação Completa'!AG15</f>
        <v>2</v>
      </c>
      <c r="BR12" s="6">
        <f>'Formação Completa'!AI15</f>
        <v>2</v>
      </c>
      <c r="BS12" s="6">
        <f>'Formação Completa'!AK15</f>
        <v>2</v>
      </c>
      <c r="BT12" s="6">
        <f>'Formação Completa'!AM15</f>
        <v>2</v>
      </c>
      <c r="BU12" s="6">
        <f>'Formação Completa'!AO15</f>
        <v>2</v>
      </c>
      <c r="BV12" s="6">
        <f>'Formação Completa'!AQ15</f>
        <v>2</v>
      </c>
      <c r="BW12" s="6">
        <f>'Formação Completa'!AS15</f>
        <v>2</v>
      </c>
      <c r="BX12" s="6">
        <f>'Formação Completa'!AU15</f>
        <v>2</v>
      </c>
      <c r="BY12" s="6">
        <f>'Formação Completa'!AW15</f>
        <v>2</v>
      </c>
      <c r="BZ12" s="6">
        <f>'Formação Completa'!AY15</f>
        <v>2</v>
      </c>
      <c r="CA12" s="6">
        <f>'Formação Completa'!BA15</f>
        <v>2</v>
      </c>
      <c r="CB12" s="6">
        <f>'Formação Completa'!BC15</f>
        <v>2</v>
      </c>
      <c r="CC12" s="4">
        <f>$CB$12+BD12</f>
        <v>2</v>
      </c>
      <c r="CD12" s="4">
        <f t="shared" ref="CD12:DA12" si="96">$CB$12+BE12</f>
        <v>2</v>
      </c>
      <c r="CE12" s="4">
        <f t="shared" si="96"/>
        <v>2</v>
      </c>
      <c r="CF12" s="4">
        <f t="shared" si="96"/>
        <v>2</v>
      </c>
      <c r="CG12" s="4">
        <f t="shared" si="96"/>
        <v>2</v>
      </c>
      <c r="CH12" s="4">
        <f t="shared" si="96"/>
        <v>2</v>
      </c>
      <c r="CI12" s="4">
        <f t="shared" si="96"/>
        <v>2</v>
      </c>
      <c r="CJ12" s="4">
        <f t="shared" si="96"/>
        <v>3</v>
      </c>
      <c r="CK12" s="4">
        <f t="shared" si="96"/>
        <v>3</v>
      </c>
      <c r="CL12" s="4">
        <f t="shared" si="96"/>
        <v>3</v>
      </c>
      <c r="CM12" s="4">
        <f t="shared" si="96"/>
        <v>3</v>
      </c>
      <c r="CN12" s="4">
        <f t="shared" si="96"/>
        <v>3</v>
      </c>
      <c r="CO12" s="4">
        <f t="shared" si="96"/>
        <v>4</v>
      </c>
      <c r="CP12" s="4">
        <f t="shared" si="96"/>
        <v>4</v>
      </c>
      <c r="CQ12" s="4">
        <f t="shared" si="96"/>
        <v>4</v>
      </c>
      <c r="CR12" s="4">
        <f t="shared" si="96"/>
        <v>4</v>
      </c>
      <c r="CS12" s="4">
        <f t="shared" si="96"/>
        <v>4</v>
      </c>
      <c r="CT12" s="4">
        <f t="shared" si="96"/>
        <v>4</v>
      </c>
      <c r="CU12" s="4">
        <f t="shared" si="96"/>
        <v>4</v>
      </c>
      <c r="CV12" s="4">
        <f t="shared" si="96"/>
        <v>4</v>
      </c>
      <c r="CW12" s="4">
        <f t="shared" si="96"/>
        <v>4</v>
      </c>
      <c r="CX12" s="4">
        <f t="shared" si="96"/>
        <v>4</v>
      </c>
      <c r="CY12" s="4">
        <f t="shared" si="96"/>
        <v>4</v>
      </c>
      <c r="CZ12" s="4">
        <f t="shared" si="96"/>
        <v>4</v>
      </c>
      <c r="DA12" s="4">
        <f t="shared" si="96"/>
        <v>4</v>
      </c>
      <c r="DB12" s="7">
        <f>$DA$12+BD12</f>
        <v>4</v>
      </c>
      <c r="DC12" s="7">
        <f t="shared" ref="DC12:DZ12" si="97">$DA$12+BE12</f>
        <v>4</v>
      </c>
      <c r="DD12" s="7">
        <f t="shared" si="97"/>
        <v>4</v>
      </c>
      <c r="DE12" s="7">
        <f t="shared" si="97"/>
        <v>4</v>
      </c>
      <c r="DF12" s="7">
        <f t="shared" si="97"/>
        <v>4</v>
      </c>
      <c r="DG12" s="7">
        <f t="shared" si="97"/>
        <v>4</v>
      </c>
      <c r="DH12" s="7">
        <f t="shared" si="97"/>
        <v>4</v>
      </c>
      <c r="DI12" s="7">
        <f t="shared" si="97"/>
        <v>5</v>
      </c>
      <c r="DJ12" s="7">
        <f t="shared" si="97"/>
        <v>5</v>
      </c>
      <c r="DK12" s="7">
        <f t="shared" si="97"/>
        <v>5</v>
      </c>
      <c r="DL12" s="7">
        <f t="shared" si="97"/>
        <v>5</v>
      </c>
      <c r="DM12" s="7">
        <f t="shared" si="97"/>
        <v>5</v>
      </c>
      <c r="DN12" s="7">
        <f t="shared" si="97"/>
        <v>6</v>
      </c>
      <c r="DO12" s="7">
        <f t="shared" si="97"/>
        <v>6</v>
      </c>
      <c r="DP12" s="7">
        <f t="shared" si="97"/>
        <v>6</v>
      </c>
      <c r="DQ12" s="7">
        <f t="shared" si="97"/>
        <v>6</v>
      </c>
      <c r="DR12" s="7">
        <f t="shared" si="97"/>
        <v>6</v>
      </c>
      <c r="DS12" s="7">
        <f t="shared" si="97"/>
        <v>6</v>
      </c>
      <c r="DT12" s="7">
        <f t="shared" si="97"/>
        <v>6</v>
      </c>
      <c r="DU12" s="7">
        <f t="shared" si="97"/>
        <v>6</v>
      </c>
      <c r="DV12" s="7">
        <f t="shared" si="97"/>
        <v>6</v>
      </c>
      <c r="DW12" s="7">
        <f t="shared" si="97"/>
        <v>6</v>
      </c>
      <c r="DX12" s="7">
        <f t="shared" si="97"/>
        <v>6</v>
      </c>
      <c r="DY12" s="7">
        <f t="shared" si="97"/>
        <v>6</v>
      </c>
      <c r="DZ12" s="7">
        <f t="shared" si="97"/>
        <v>6</v>
      </c>
      <c r="EA12" s="7">
        <f>$DZ$12+BD12</f>
        <v>6</v>
      </c>
      <c r="EB12" s="7">
        <f t="shared" ref="EB12:EW12" si="98">$DZ$12+BE12</f>
        <v>6</v>
      </c>
      <c r="EC12" s="7">
        <f t="shared" si="98"/>
        <v>6</v>
      </c>
      <c r="ED12" s="7">
        <f t="shared" si="98"/>
        <v>6</v>
      </c>
      <c r="EE12" s="7">
        <f t="shared" si="98"/>
        <v>6</v>
      </c>
      <c r="EF12" s="7">
        <f t="shared" si="98"/>
        <v>6</v>
      </c>
      <c r="EG12" s="7">
        <f t="shared" si="98"/>
        <v>6</v>
      </c>
      <c r="EH12" s="7">
        <f t="shared" si="98"/>
        <v>7</v>
      </c>
      <c r="EI12" s="7">
        <f t="shared" si="98"/>
        <v>7</v>
      </c>
      <c r="EJ12" s="7">
        <f t="shared" si="98"/>
        <v>7</v>
      </c>
      <c r="EK12" s="7">
        <f t="shared" si="98"/>
        <v>7</v>
      </c>
      <c r="EL12" s="7">
        <f t="shared" si="98"/>
        <v>7</v>
      </c>
      <c r="EM12" s="7">
        <f t="shared" si="98"/>
        <v>8</v>
      </c>
      <c r="EN12" s="7">
        <f t="shared" si="98"/>
        <v>8</v>
      </c>
      <c r="EO12" s="7">
        <f t="shared" si="98"/>
        <v>8</v>
      </c>
      <c r="EP12" s="7">
        <f t="shared" si="98"/>
        <v>8</v>
      </c>
      <c r="EQ12" s="7">
        <f t="shared" si="98"/>
        <v>8</v>
      </c>
      <c r="ER12" s="7">
        <f t="shared" si="98"/>
        <v>8</v>
      </c>
      <c r="ES12" s="7">
        <f t="shared" si="98"/>
        <v>8</v>
      </c>
      <c r="ET12" s="7">
        <f t="shared" si="98"/>
        <v>8</v>
      </c>
      <c r="EU12" s="7">
        <f t="shared" si="98"/>
        <v>8</v>
      </c>
      <c r="EV12" s="7">
        <f t="shared" si="98"/>
        <v>8</v>
      </c>
      <c r="EW12" s="7">
        <f t="shared" si="98"/>
        <v>8</v>
      </c>
      <c r="EX12" s="7">
        <f>$DZ$12+CA12</f>
        <v>8</v>
      </c>
      <c r="EY12" s="7">
        <f t="shared" ref="EY12" si="99">$DZ$12+CB12</f>
        <v>8</v>
      </c>
      <c r="EZ12" s="7">
        <f>$EY$12+BD12</f>
        <v>8</v>
      </c>
      <c r="FA12" s="7">
        <f t="shared" ref="FA12:FU12" si="100">$EY$12+BE12</f>
        <v>8</v>
      </c>
      <c r="FB12" s="7">
        <f t="shared" si="100"/>
        <v>8</v>
      </c>
      <c r="FC12" s="7">
        <f t="shared" si="100"/>
        <v>8</v>
      </c>
      <c r="FD12" s="7">
        <f t="shared" si="100"/>
        <v>8</v>
      </c>
      <c r="FE12" s="7">
        <f t="shared" si="100"/>
        <v>8</v>
      </c>
      <c r="FF12" s="7">
        <f t="shared" si="100"/>
        <v>8</v>
      </c>
      <c r="FG12" s="7">
        <f t="shared" si="100"/>
        <v>9</v>
      </c>
      <c r="FH12" s="7">
        <f t="shared" si="100"/>
        <v>9</v>
      </c>
      <c r="FI12" s="7">
        <f t="shared" si="100"/>
        <v>9</v>
      </c>
      <c r="FJ12" s="7">
        <f t="shared" si="100"/>
        <v>9</v>
      </c>
      <c r="FK12" s="7">
        <f t="shared" si="100"/>
        <v>9</v>
      </c>
      <c r="FL12" s="7">
        <f t="shared" si="100"/>
        <v>10</v>
      </c>
      <c r="FM12" s="7">
        <f t="shared" si="100"/>
        <v>10</v>
      </c>
      <c r="FN12" s="7">
        <f t="shared" si="100"/>
        <v>10</v>
      </c>
      <c r="FO12" s="7">
        <f t="shared" si="100"/>
        <v>10</v>
      </c>
      <c r="FP12" s="7">
        <f t="shared" si="100"/>
        <v>10</v>
      </c>
      <c r="FQ12" s="7">
        <f t="shared" si="100"/>
        <v>10</v>
      </c>
      <c r="FR12" s="7">
        <f t="shared" si="100"/>
        <v>10</v>
      </c>
      <c r="FS12" s="7">
        <f t="shared" si="100"/>
        <v>10</v>
      </c>
      <c r="FT12" s="7">
        <f t="shared" si="100"/>
        <v>10</v>
      </c>
      <c r="FU12" s="7">
        <f t="shared" si="100"/>
        <v>10</v>
      </c>
      <c r="FV12" s="7">
        <f>$EY$12+BZ12</f>
        <v>10</v>
      </c>
      <c r="FW12" s="7">
        <f t="shared" ref="FW12" si="101">$EY$12+CA12</f>
        <v>10</v>
      </c>
      <c r="FX12" s="7">
        <f t="shared" ref="FX12" si="102">$EY$12+CB12</f>
        <v>10</v>
      </c>
      <c r="GC12" s="106" t="str">
        <f t="shared" si="30"/>
        <v>Fora de Faixa</v>
      </c>
      <c r="GD12" s="7" t="str">
        <f t="shared" si="31"/>
        <v>Fora de faixa</v>
      </c>
      <c r="GE12" s="7" t="str">
        <f t="shared" si="32"/>
        <v>Fora de Faixa</v>
      </c>
      <c r="GF12" s="7" t="str">
        <f t="shared" si="33"/>
        <v>Fora de Faixa</v>
      </c>
      <c r="GG12" s="7" t="str">
        <f t="shared" si="34"/>
        <v>Fora de Faixa</v>
      </c>
    </row>
    <row r="13" spans="1:189" ht="24" customHeight="1" x14ac:dyDescent="0.25">
      <c r="B13" s="474"/>
      <c r="C13" s="40">
        <v>7</v>
      </c>
      <c r="D13" s="41" t="str">
        <f>'Formação Completa'!D12</f>
        <v>Corne Inglês</v>
      </c>
      <c r="E13" s="42" t="str">
        <f>'Formação Completa'!F12</f>
        <v>Contralto</v>
      </c>
      <c r="F13" s="43">
        <f t="shared" si="65"/>
        <v>0</v>
      </c>
      <c r="G13" s="429" t="str">
        <f>IF($B$1=0,"",COUNTIFS('Quantidade Desejada de Músicos'!$B$46:$B$545,"*",'Quantidade Desejada de Músicos'!$C$46:$C$545,D13,'Quantidade Desejada de Músicos'!$D$46:$D$545,'Quantidade Desejada de Músicos'!$AC$3))</f>
        <v/>
      </c>
      <c r="H13" s="43" t="str">
        <f>IF($B$1=0,"",COUNTIFS('Quantidade Desejada de Músicos'!$B$46:$B$545,"*",'Quantidade Desejada de Músicos'!$C$46:$C$545,D13,'Quantidade Desejada de Músicos'!$D$46:$D$545,'Quantidade Desejada de Músicos'!$AC$4))</f>
        <v/>
      </c>
      <c r="I13" s="425" t="str">
        <f>IF($B$1=0,"",COUNTIFS('Quantidade Desejada de Músicos'!$B$46:$B$545,"*",'Quantidade Desejada de Músicos'!$C$46:$C$545,D13,'Quantidade Desejada de Músicos'!$D$46:$D$545,'Quantidade Desejada de Músicos'!$AC$5))</f>
        <v/>
      </c>
      <c r="J13" s="43" t="str">
        <f>IF($B$1=0,"",COUNTIFS('Quantidade Desejada de Músicos'!$B$46:$B$545,"*",'Quantidade Desejada de Músicos'!$C$46:$C$545,D13,'Quantidade Desejada de Músicos'!$D$46:$D$545,'Quantidade Desejada de Músicos'!$AC$6))</f>
        <v/>
      </c>
      <c r="K13" s="425" t="str">
        <f>IF($B$1=0,"",COUNTIFS('Quantidade Desejada de Músicos'!$B$46:$B$545,"*",'Quantidade Desejada de Músicos'!$C$46:$C$545,D13,'Quantidade Desejada de Músicos'!$D$46:$D$545,'Quantidade Desejada de Músicos'!$AC$7))</f>
        <v/>
      </c>
      <c r="L13" s="43">
        <f t="shared" si="73"/>
        <v>0</v>
      </c>
      <c r="M13" s="44">
        <f t="shared" si="56"/>
        <v>0</v>
      </c>
      <c r="N13" s="426" t="str">
        <f t="shared" si="57"/>
        <v/>
      </c>
      <c r="O13" s="45" t="str">
        <f t="shared" si="74"/>
        <v>Corne Inglês</v>
      </c>
      <c r="P13" s="39"/>
      <c r="Q13" s="20"/>
      <c r="R13" s="20"/>
      <c r="S13" s="20"/>
      <c r="T13" s="20"/>
      <c r="U13" s="20"/>
      <c r="V13" s="20"/>
      <c r="BA13" s="11">
        <v>11</v>
      </c>
      <c r="BB13" s="136" t="s">
        <v>123</v>
      </c>
      <c r="BD13" s="6">
        <f>'Formação Completa'!G16</f>
        <v>0</v>
      </c>
      <c r="BE13" s="6">
        <f>'Formação Completa'!I16</f>
        <v>0</v>
      </c>
      <c r="BF13" s="6">
        <f>'Formação Completa'!K16</f>
        <v>0</v>
      </c>
      <c r="BG13" s="6">
        <f>'Formação Completa'!M16</f>
        <v>0</v>
      </c>
      <c r="BH13" s="6">
        <f>'Formação Completa'!O16</f>
        <v>0</v>
      </c>
      <c r="BI13" s="6">
        <f>'Formação Completa'!Q16</f>
        <v>0</v>
      </c>
      <c r="BJ13" s="6">
        <f>'Formação Completa'!S16</f>
        <v>0</v>
      </c>
      <c r="BK13" s="6">
        <f>'Formação Completa'!U16</f>
        <v>0</v>
      </c>
      <c r="BL13" s="6">
        <f>'Formação Completa'!W16</f>
        <v>0</v>
      </c>
      <c r="BM13" s="6">
        <f>'Formação Completa'!Y16</f>
        <v>0</v>
      </c>
      <c r="BN13" s="6">
        <f>'Formação Completa'!AA16</f>
        <v>0</v>
      </c>
      <c r="BO13" s="6">
        <f>'Formação Completa'!AC16</f>
        <v>0</v>
      </c>
      <c r="BP13" s="6">
        <f>'Formação Completa'!AE16</f>
        <v>0</v>
      </c>
      <c r="BQ13" s="6">
        <f>'Formação Completa'!AG16</f>
        <v>0</v>
      </c>
      <c r="BR13" s="6">
        <f>'Formação Completa'!AI16</f>
        <v>0</v>
      </c>
      <c r="BS13" s="6">
        <f>'Formação Completa'!AK16</f>
        <v>0</v>
      </c>
      <c r="BT13" s="6">
        <f>'Formação Completa'!AM16</f>
        <v>1</v>
      </c>
      <c r="BU13" s="6">
        <f>'Formação Completa'!AO16</f>
        <v>1</v>
      </c>
      <c r="BV13" s="6">
        <f>'Formação Completa'!AQ16</f>
        <v>1</v>
      </c>
      <c r="BW13" s="6">
        <f>'Formação Completa'!AS16</f>
        <v>1</v>
      </c>
      <c r="BX13" s="6">
        <f>'Formação Completa'!AU16</f>
        <v>1</v>
      </c>
      <c r="BY13" s="6">
        <f>'Formação Completa'!AW16</f>
        <v>1</v>
      </c>
      <c r="BZ13" s="6">
        <f>'Formação Completa'!AY16</f>
        <v>1</v>
      </c>
      <c r="CA13" s="6">
        <f>'Formação Completa'!BA16</f>
        <v>1</v>
      </c>
      <c r="CB13" s="6">
        <f>'Formação Completa'!BC16</f>
        <v>1</v>
      </c>
      <c r="CC13" s="4">
        <f>$CB$13+BD13</f>
        <v>1</v>
      </c>
      <c r="CD13" s="4">
        <f t="shared" ref="CD13:DA13" si="103">$CB$13+BE13</f>
        <v>1</v>
      </c>
      <c r="CE13" s="4">
        <f t="shared" si="103"/>
        <v>1</v>
      </c>
      <c r="CF13" s="4">
        <f t="shared" si="103"/>
        <v>1</v>
      </c>
      <c r="CG13" s="4">
        <f t="shared" si="103"/>
        <v>1</v>
      </c>
      <c r="CH13" s="4">
        <f t="shared" si="103"/>
        <v>1</v>
      </c>
      <c r="CI13" s="4">
        <f t="shared" si="103"/>
        <v>1</v>
      </c>
      <c r="CJ13" s="4">
        <f t="shared" si="103"/>
        <v>1</v>
      </c>
      <c r="CK13" s="4">
        <f t="shared" si="103"/>
        <v>1</v>
      </c>
      <c r="CL13" s="4">
        <f t="shared" si="103"/>
        <v>1</v>
      </c>
      <c r="CM13" s="4">
        <f t="shared" si="103"/>
        <v>1</v>
      </c>
      <c r="CN13" s="4">
        <f t="shared" si="103"/>
        <v>1</v>
      </c>
      <c r="CO13" s="4">
        <f t="shared" si="103"/>
        <v>1</v>
      </c>
      <c r="CP13" s="4">
        <f t="shared" si="103"/>
        <v>1</v>
      </c>
      <c r="CQ13" s="4">
        <f t="shared" si="103"/>
        <v>1</v>
      </c>
      <c r="CR13" s="4">
        <f t="shared" si="103"/>
        <v>1</v>
      </c>
      <c r="CS13" s="4">
        <f t="shared" si="103"/>
        <v>2</v>
      </c>
      <c r="CT13" s="4">
        <f t="shared" si="103"/>
        <v>2</v>
      </c>
      <c r="CU13" s="4">
        <f t="shared" si="103"/>
        <v>2</v>
      </c>
      <c r="CV13" s="4">
        <f t="shared" si="103"/>
        <v>2</v>
      </c>
      <c r="CW13" s="4">
        <f t="shared" si="103"/>
        <v>2</v>
      </c>
      <c r="CX13" s="4">
        <f t="shared" si="103"/>
        <v>2</v>
      </c>
      <c r="CY13" s="4">
        <f t="shared" si="103"/>
        <v>2</v>
      </c>
      <c r="CZ13" s="4">
        <f t="shared" si="103"/>
        <v>2</v>
      </c>
      <c r="DA13" s="4">
        <f t="shared" si="103"/>
        <v>2</v>
      </c>
      <c r="DB13" s="7">
        <f>$DA$13+BD13</f>
        <v>2</v>
      </c>
      <c r="DC13" s="7">
        <f t="shared" ref="DC13:DZ13" si="104">$DA$13+BE13</f>
        <v>2</v>
      </c>
      <c r="DD13" s="7">
        <f t="shared" si="104"/>
        <v>2</v>
      </c>
      <c r="DE13" s="7">
        <f t="shared" si="104"/>
        <v>2</v>
      </c>
      <c r="DF13" s="7">
        <f t="shared" si="104"/>
        <v>2</v>
      </c>
      <c r="DG13" s="7">
        <f t="shared" si="104"/>
        <v>2</v>
      </c>
      <c r="DH13" s="7">
        <f t="shared" si="104"/>
        <v>2</v>
      </c>
      <c r="DI13" s="7">
        <f t="shared" si="104"/>
        <v>2</v>
      </c>
      <c r="DJ13" s="7">
        <f t="shared" si="104"/>
        <v>2</v>
      </c>
      <c r="DK13" s="7">
        <f t="shared" si="104"/>
        <v>2</v>
      </c>
      <c r="DL13" s="7">
        <f t="shared" si="104"/>
        <v>2</v>
      </c>
      <c r="DM13" s="7">
        <f t="shared" si="104"/>
        <v>2</v>
      </c>
      <c r="DN13" s="7">
        <f t="shared" si="104"/>
        <v>2</v>
      </c>
      <c r="DO13" s="7">
        <f t="shared" si="104"/>
        <v>2</v>
      </c>
      <c r="DP13" s="7">
        <f t="shared" si="104"/>
        <v>2</v>
      </c>
      <c r="DQ13" s="7">
        <f t="shared" si="104"/>
        <v>2</v>
      </c>
      <c r="DR13" s="7">
        <f t="shared" si="104"/>
        <v>3</v>
      </c>
      <c r="DS13" s="7">
        <f t="shared" si="104"/>
        <v>3</v>
      </c>
      <c r="DT13" s="7">
        <f t="shared" si="104"/>
        <v>3</v>
      </c>
      <c r="DU13" s="7">
        <f t="shared" si="104"/>
        <v>3</v>
      </c>
      <c r="DV13" s="7">
        <f t="shared" si="104"/>
        <v>3</v>
      </c>
      <c r="DW13" s="7">
        <f t="shared" si="104"/>
        <v>3</v>
      </c>
      <c r="DX13" s="7">
        <f t="shared" si="104"/>
        <v>3</v>
      </c>
      <c r="DY13" s="7">
        <f t="shared" si="104"/>
        <v>3</v>
      </c>
      <c r="DZ13" s="7">
        <f t="shared" si="104"/>
        <v>3</v>
      </c>
      <c r="EA13" s="7">
        <f>$DZ$13+BD13</f>
        <v>3</v>
      </c>
      <c r="EB13" s="7">
        <f t="shared" ref="EB13:EW13" si="105">$DZ$13+BE13</f>
        <v>3</v>
      </c>
      <c r="EC13" s="7">
        <f t="shared" si="105"/>
        <v>3</v>
      </c>
      <c r="ED13" s="7">
        <f t="shared" si="105"/>
        <v>3</v>
      </c>
      <c r="EE13" s="7">
        <f t="shared" si="105"/>
        <v>3</v>
      </c>
      <c r="EF13" s="7">
        <f t="shared" si="105"/>
        <v>3</v>
      </c>
      <c r="EG13" s="7">
        <f t="shared" si="105"/>
        <v>3</v>
      </c>
      <c r="EH13" s="7">
        <f t="shared" si="105"/>
        <v>3</v>
      </c>
      <c r="EI13" s="7">
        <f t="shared" si="105"/>
        <v>3</v>
      </c>
      <c r="EJ13" s="7">
        <f t="shared" si="105"/>
        <v>3</v>
      </c>
      <c r="EK13" s="7">
        <f t="shared" si="105"/>
        <v>3</v>
      </c>
      <c r="EL13" s="7">
        <f t="shared" si="105"/>
        <v>3</v>
      </c>
      <c r="EM13" s="7">
        <f t="shared" si="105"/>
        <v>3</v>
      </c>
      <c r="EN13" s="7">
        <f t="shared" si="105"/>
        <v>3</v>
      </c>
      <c r="EO13" s="7">
        <f t="shared" si="105"/>
        <v>3</v>
      </c>
      <c r="EP13" s="7">
        <f t="shared" si="105"/>
        <v>3</v>
      </c>
      <c r="EQ13" s="7">
        <f t="shared" si="105"/>
        <v>4</v>
      </c>
      <c r="ER13" s="7">
        <f t="shared" si="105"/>
        <v>4</v>
      </c>
      <c r="ES13" s="7">
        <f t="shared" si="105"/>
        <v>4</v>
      </c>
      <c r="ET13" s="7">
        <f t="shared" si="105"/>
        <v>4</v>
      </c>
      <c r="EU13" s="7">
        <f t="shared" si="105"/>
        <v>4</v>
      </c>
      <c r="EV13" s="7">
        <f t="shared" si="105"/>
        <v>4</v>
      </c>
      <c r="EW13" s="7">
        <f t="shared" si="105"/>
        <v>4</v>
      </c>
      <c r="EX13" s="7">
        <f>$DZ$13+CA13</f>
        <v>4</v>
      </c>
      <c r="EY13" s="7">
        <f t="shared" ref="EY13" si="106">$DZ$13+CB13</f>
        <v>4</v>
      </c>
      <c r="EZ13" s="7">
        <f>$EY$13+BD13</f>
        <v>4</v>
      </c>
      <c r="FA13" s="7">
        <f t="shared" ref="FA13:FU13" si="107">$EY$13+BE13</f>
        <v>4</v>
      </c>
      <c r="FB13" s="7">
        <f t="shared" si="107"/>
        <v>4</v>
      </c>
      <c r="FC13" s="7">
        <f t="shared" si="107"/>
        <v>4</v>
      </c>
      <c r="FD13" s="7">
        <f t="shared" si="107"/>
        <v>4</v>
      </c>
      <c r="FE13" s="7">
        <f t="shared" si="107"/>
        <v>4</v>
      </c>
      <c r="FF13" s="7">
        <f t="shared" si="107"/>
        <v>4</v>
      </c>
      <c r="FG13" s="7">
        <f t="shared" si="107"/>
        <v>4</v>
      </c>
      <c r="FH13" s="7">
        <f t="shared" si="107"/>
        <v>4</v>
      </c>
      <c r="FI13" s="7">
        <f t="shared" si="107"/>
        <v>4</v>
      </c>
      <c r="FJ13" s="7">
        <f t="shared" si="107"/>
        <v>4</v>
      </c>
      <c r="FK13" s="7">
        <f t="shared" si="107"/>
        <v>4</v>
      </c>
      <c r="FL13" s="7">
        <f t="shared" si="107"/>
        <v>4</v>
      </c>
      <c r="FM13" s="7">
        <f t="shared" si="107"/>
        <v>4</v>
      </c>
      <c r="FN13" s="7">
        <f t="shared" si="107"/>
        <v>4</v>
      </c>
      <c r="FO13" s="7">
        <f t="shared" si="107"/>
        <v>4</v>
      </c>
      <c r="FP13" s="7">
        <f t="shared" si="107"/>
        <v>5</v>
      </c>
      <c r="FQ13" s="7">
        <f t="shared" si="107"/>
        <v>5</v>
      </c>
      <c r="FR13" s="7">
        <f t="shared" si="107"/>
        <v>5</v>
      </c>
      <c r="FS13" s="7">
        <f t="shared" si="107"/>
        <v>5</v>
      </c>
      <c r="FT13" s="7">
        <f t="shared" si="107"/>
        <v>5</v>
      </c>
      <c r="FU13" s="7">
        <f t="shared" si="107"/>
        <v>5</v>
      </c>
      <c r="FV13" s="7">
        <f>$EY$13+BZ13</f>
        <v>5</v>
      </c>
      <c r="FW13" s="7">
        <f t="shared" ref="FW13" si="108">$EY$13+CA13</f>
        <v>5</v>
      </c>
      <c r="FX13" s="7">
        <f t="shared" ref="FX13" si="109">$EY$13+CB13</f>
        <v>5</v>
      </c>
      <c r="GC13" s="106" t="str">
        <f t="shared" si="30"/>
        <v>Fora de Faixa</v>
      </c>
      <c r="GD13" s="7" t="str">
        <f t="shared" si="31"/>
        <v>Fora de faixa</v>
      </c>
      <c r="GE13" s="7" t="str">
        <f t="shared" si="32"/>
        <v>Fora de Faixa</v>
      </c>
      <c r="GF13" s="7" t="str">
        <f t="shared" si="33"/>
        <v>Fora de Faixa</v>
      </c>
      <c r="GG13" s="7" t="str">
        <f t="shared" si="34"/>
        <v>Fora de Faixa</v>
      </c>
    </row>
    <row r="14" spans="1:189" ht="24" customHeight="1" x14ac:dyDescent="0.25">
      <c r="B14" s="474"/>
      <c r="C14" s="46">
        <v>8</v>
      </c>
      <c r="D14" s="47" t="str">
        <f>'Formação Completa'!D13</f>
        <v>Fagote</v>
      </c>
      <c r="E14" s="48" t="str">
        <f>'Formação Completa'!F13</f>
        <v>Baixo escrito</v>
      </c>
      <c r="F14" s="49">
        <f t="shared" si="65"/>
        <v>0</v>
      </c>
      <c r="G14" s="427" t="str">
        <f>IF($B$1=0,"",COUNTIFS('Quantidade Desejada de Músicos'!$B$46:$B$545,"*",'Quantidade Desejada de Músicos'!$C$46:$C$545,D14,'Quantidade Desejada de Músicos'!$D$46:$D$545,'Quantidade Desejada de Músicos'!$AC$3))</f>
        <v/>
      </c>
      <c r="H14" s="49" t="str">
        <f>IF($B$1=0,"",COUNTIFS('Quantidade Desejada de Músicos'!$B$46:$B$545,"*",'Quantidade Desejada de Músicos'!$C$46:$C$545,D14,'Quantidade Desejada de Músicos'!$D$46:$D$545,'Quantidade Desejada de Músicos'!$AC$4))</f>
        <v/>
      </c>
      <c r="I14" s="425" t="str">
        <f>IF($B$1=0,"",COUNTIFS('Quantidade Desejada de Músicos'!$B$46:$B$545,"*",'Quantidade Desejada de Músicos'!$C$46:$C$545,D14,'Quantidade Desejada de Músicos'!$D$46:$D$545,'Quantidade Desejada de Músicos'!$AC$5))</f>
        <v/>
      </c>
      <c r="J14" s="49" t="str">
        <f>IF($B$1=0,"",COUNTIFS('Quantidade Desejada de Músicos'!$B$46:$B$545,"*",'Quantidade Desejada de Músicos'!$C$46:$C$545,D14,'Quantidade Desejada de Músicos'!$D$46:$D$545,'Quantidade Desejada de Músicos'!$AC$6))</f>
        <v/>
      </c>
      <c r="K14" s="425" t="str">
        <f>IF($B$1=0,"",COUNTIFS('Quantidade Desejada de Músicos'!$B$46:$B$545,"*",'Quantidade Desejada de Músicos'!$C$46:$C$545,D14,'Quantidade Desejada de Músicos'!$D$46:$D$545,'Quantidade Desejada de Músicos'!$AC$7))</f>
        <v/>
      </c>
      <c r="L14" s="49">
        <f t="shared" si="73"/>
        <v>0</v>
      </c>
      <c r="M14" s="50">
        <f t="shared" si="56"/>
        <v>0</v>
      </c>
      <c r="N14" s="428" t="str">
        <f t="shared" si="57"/>
        <v/>
      </c>
      <c r="O14" s="51" t="str">
        <f t="shared" si="74"/>
        <v>Fagote</v>
      </c>
      <c r="P14" s="39"/>
      <c r="Q14" s="20"/>
      <c r="R14" s="20"/>
      <c r="S14" s="20"/>
      <c r="T14" s="20"/>
      <c r="U14" s="20"/>
      <c r="V14" s="20"/>
      <c r="BA14" s="13">
        <v>12</v>
      </c>
      <c r="BB14" s="146" t="s">
        <v>124</v>
      </c>
      <c r="BD14" s="6">
        <f>'Formação Completa'!G17</f>
        <v>0</v>
      </c>
      <c r="BE14" s="6">
        <f>'Formação Completa'!I17</f>
        <v>0</v>
      </c>
      <c r="BF14" s="6">
        <f>'Formação Completa'!K17</f>
        <v>0</v>
      </c>
      <c r="BG14" s="6">
        <f>'Formação Completa'!M17</f>
        <v>0</v>
      </c>
      <c r="BH14" s="6">
        <f>'Formação Completa'!O17</f>
        <v>0</v>
      </c>
      <c r="BI14" s="6">
        <f>'Formação Completa'!Q17</f>
        <v>0</v>
      </c>
      <c r="BJ14" s="6">
        <f>'Formação Completa'!S17</f>
        <v>1</v>
      </c>
      <c r="BK14" s="6">
        <f>'Formação Completa'!U17</f>
        <v>1</v>
      </c>
      <c r="BL14" s="6">
        <f>'Formação Completa'!W17</f>
        <v>1</v>
      </c>
      <c r="BM14" s="6">
        <f>'Formação Completa'!Y17</f>
        <v>1</v>
      </c>
      <c r="BN14" s="6">
        <f>'Formação Completa'!AA17</f>
        <v>1</v>
      </c>
      <c r="BO14" s="6">
        <f>'Formação Completa'!AC17</f>
        <v>1</v>
      </c>
      <c r="BP14" s="6">
        <f>'Formação Completa'!AE17</f>
        <v>1</v>
      </c>
      <c r="BQ14" s="6">
        <f>'Formação Completa'!AG17</f>
        <v>1</v>
      </c>
      <c r="BR14" s="6">
        <f>'Formação Completa'!AI17</f>
        <v>1</v>
      </c>
      <c r="BS14" s="6">
        <f>'Formação Completa'!AK17</f>
        <v>1</v>
      </c>
      <c r="BT14" s="6">
        <f>'Formação Completa'!AM17</f>
        <v>1</v>
      </c>
      <c r="BU14" s="6">
        <f>'Formação Completa'!AO17</f>
        <v>1</v>
      </c>
      <c r="BV14" s="6">
        <f>'Formação Completa'!AQ17</f>
        <v>1</v>
      </c>
      <c r="BW14" s="6">
        <f>'Formação Completa'!AS17</f>
        <v>1</v>
      </c>
      <c r="BX14" s="6">
        <f>'Formação Completa'!AU17</f>
        <v>1</v>
      </c>
      <c r="BY14" s="6">
        <f>'Formação Completa'!AW17</f>
        <v>2</v>
      </c>
      <c r="BZ14" s="6">
        <f>'Formação Completa'!AY17</f>
        <v>2</v>
      </c>
      <c r="CA14" s="6">
        <f>'Formação Completa'!BA17</f>
        <v>2</v>
      </c>
      <c r="CB14" s="6">
        <f>'Formação Completa'!BC17</f>
        <v>3</v>
      </c>
      <c r="CC14" s="4">
        <f>$CB$14+BD14</f>
        <v>3</v>
      </c>
      <c r="CD14" s="4">
        <f t="shared" ref="CD14:DA14" si="110">$CB$14+BE14</f>
        <v>3</v>
      </c>
      <c r="CE14" s="4">
        <f t="shared" si="110"/>
        <v>3</v>
      </c>
      <c r="CF14" s="4">
        <f t="shared" si="110"/>
        <v>3</v>
      </c>
      <c r="CG14" s="4">
        <f t="shared" si="110"/>
        <v>3</v>
      </c>
      <c r="CH14" s="4">
        <f t="shared" si="110"/>
        <v>3</v>
      </c>
      <c r="CI14" s="4">
        <f t="shared" si="110"/>
        <v>4</v>
      </c>
      <c r="CJ14" s="4">
        <f t="shared" si="110"/>
        <v>4</v>
      </c>
      <c r="CK14" s="4">
        <f t="shared" si="110"/>
        <v>4</v>
      </c>
      <c r="CL14" s="4">
        <f t="shared" si="110"/>
        <v>4</v>
      </c>
      <c r="CM14" s="4">
        <f t="shared" si="110"/>
        <v>4</v>
      </c>
      <c r="CN14" s="4">
        <f t="shared" si="110"/>
        <v>4</v>
      </c>
      <c r="CO14" s="4">
        <f t="shared" si="110"/>
        <v>4</v>
      </c>
      <c r="CP14" s="4">
        <f t="shared" si="110"/>
        <v>4</v>
      </c>
      <c r="CQ14" s="4">
        <f t="shared" si="110"/>
        <v>4</v>
      </c>
      <c r="CR14" s="4">
        <f t="shared" si="110"/>
        <v>4</v>
      </c>
      <c r="CS14" s="4">
        <f t="shared" si="110"/>
        <v>4</v>
      </c>
      <c r="CT14" s="4">
        <f t="shared" si="110"/>
        <v>4</v>
      </c>
      <c r="CU14" s="4">
        <f t="shared" si="110"/>
        <v>4</v>
      </c>
      <c r="CV14" s="4">
        <f t="shared" si="110"/>
        <v>4</v>
      </c>
      <c r="CW14" s="4">
        <f t="shared" si="110"/>
        <v>4</v>
      </c>
      <c r="CX14" s="4">
        <f t="shared" si="110"/>
        <v>5</v>
      </c>
      <c r="CY14" s="4">
        <f t="shared" si="110"/>
        <v>5</v>
      </c>
      <c r="CZ14" s="4">
        <f t="shared" si="110"/>
        <v>5</v>
      </c>
      <c r="DA14" s="4">
        <f t="shared" si="110"/>
        <v>6</v>
      </c>
      <c r="DB14" s="7">
        <f>$DA$14+BD14</f>
        <v>6</v>
      </c>
      <c r="DC14" s="7">
        <f t="shared" ref="DC14:DZ14" si="111">$DA$14+BE14</f>
        <v>6</v>
      </c>
      <c r="DD14" s="7">
        <f t="shared" si="111"/>
        <v>6</v>
      </c>
      <c r="DE14" s="7">
        <f t="shared" si="111"/>
        <v>6</v>
      </c>
      <c r="DF14" s="7">
        <f t="shared" si="111"/>
        <v>6</v>
      </c>
      <c r="DG14" s="7">
        <f t="shared" si="111"/>
        <v>6</v>
      </c>
      <c r="DH14" s="7">
        <f t="shared" si="111"/>
        <v>7</v>
      </c>
      <c r="DI14" s="7">
        <f t="shared" si="111"/>
        <v>7</v>
      </c>
      <c r="DJ14" s="7">
        <f t="shared" si="111"/>
        <v>7</v>
      </c>
      <c r="DK14" s="7">
        <f t="shared" si="111"/>
        <v>7</v>
      </c>
      <c r="DL14" s="7">
        <f t="shared" si="111"/>
        <v>7</v>
      </c>
      <c r="DM14" s="7">
        <f t="shared" si="111"/>
        <v>7</v>
      </c>
      <c r="DN14" s="7">
        <f t="shared" si="111"/>
        <v>7</v>
      </c>
      <c r="DO14" s="7">
        <f t="shared" si="111"/>
        <v>7</v>
      </c>
      <c r="DP14" s="7">
        <f t="shared" si="111"/>
        <v>7</v>
      </c>
      <c r="DQ14" s="7">
        <f t="shared" si="111"/>
        <v>7</v>
      </c>
      <c r="DR14" s="7">
        <f t="shared" si="111"/>
        <v>7</v>
      </c>
      <c r="DS14" s="7">
        <f t="shared" si="111"/>
        <v>7</v>
      </c>
      <c r="DT14" s="7">
        <f t="shared" si="111"/>
        <v>7</v>
      </c>
      <c r="DU14" s="7">
        <f t="shared" si="111"/>
        <v>7</v>
      </c>
      <c r="DV14" s="7">
        <f t="shared" si="111"/>
        <v>7</v>
      </c>
      <c r="DW14" s="7">
        <f t="shared" si="111"/>
        <v>8</v>
      </c>
      <c r="DX14" s="7">
        <f t="shared" si="111"/>
        <v>8</v>
      </c>
      <c r="DY14" s="7">
        <f t="shared" si="111"/>
        <v>8</v>
      </c>
      <c r="DZ14" s="7">
        <f t="shared" si="111"/>
        <v>9</v>
      </c>
      <c r="EA14" s="7">
        <f>$DZ$14+BD14</f>
        <v>9</v>
      </c>
      <c r="EB14" s="7">
        <f t="shared" ref="EB14:EW14" si="112">$DZ$14+BE14</f>
        <v>9</v>
      </c>
      <c r="EC14" s="7">
        <f t="shared" si="112"/>
        <v>9</v>
      </c>
      <c r="ED14" s="7">
        <f t="shared" si="112"/>
        <v>9</v>
      </c>
      <c r="EE14" s="7">
        <f t="shared" si="112"/>
        <v>9</v>
      </c>
      <c r="EF14" s="7">
        <f t="shared" si="112"/>
        <v>9</v>
      </c>
      <c r="EG14" s="7">
        <f t="shared" si="112"/>
        <v>10</v>
      </c>
      <c r="EH14" s="7">
        <f t="shared" si="112"/>
        <v>10</v>
      </c>
      <c r="EI14" s="7">
        <f t="shared" si="112"/>
        <v>10</v>
      </c>
      <c r="EJ14" s="7">
        <f t="shared" si="112"/>
        <v>10</v>
      </c>
      <c r="EK14" s="7">
        <f t="shared" si="112"/>
        <v>10</v>
      </c>
      <c r="EL14" s="7">
        <f t="shared" si="112"/>
        <v>10</v>
      </c>
      <c r="EM14" s="7">
        <f t="shared" si="112"/>
        <v>10</v>
      </c>
      <c r="EN14" s="7">
        <f t="shared" si="112"/>
        <v>10</v>
      </c>
      <c r="EO14" s="7">
        <f t="shared" si="112"/>
        <v>10</v>
      </c>
      <c r="EP14" s="7">
        <f t="shared" si="112"/>
        <v>10</v>
      </c>
      <c r="EQ14" s="7">
        <f t="shared" si="112"/>
        <v>10</v>
      </c>
      <c r="ER14" s="7">
        <f t="shared" si="112"/>
        <v>10</v>
      </c>
      <c r="ES14" s="7">
        <f t="shared" si="112"/>
        <v>10</v>
      </c>
      <c r="ET14" s="7">
        <f t="shared" si="112"/>
        <v>10</v>
      </c>
      <c r="EU14" s="7">
        <f t="shared" si="112"/>
        <v>10</v>
      </c>
      <c r="EV14" s="7">
        <f t="shared" si="112"/>
        <v>11</v>
      </c>
      <c r="EW14" s="7">
        <f t="shared" si="112"/>
        <v>11</v>
      </c>
      <c r="EX14" s="7">
        <f>$DZ$14+CA14</f>
        <v>11</v>
      </c>
      <c r="EY14" s="7">
        <f t="shared" ref="EY14" si="113">$DZ$14+CB14</f>
        <v>12</v>
      </c>
      <c r="EZ14" s="7">
        <f>$EY$14+BD14</f>
        <v>12</v>
      </c>
      <c r="FA14" s="7">
        <f t="shared" ref="FA14:FU14" si="114">$EY$14+BE14</f>
        <v>12</v>
      </c>
      <c r="FB14" s="7">
        <f t="shared" si="114"/>
        <v>12</v>
      </c>
      <c r="FC14" s="7">
        <f t="shared" si="114"/>
        <v>12</v>
      </c>
      <c r="FD14" s="7">
        <f t="shared" si="114"/>
        <v>12</v>
      </c>
      <c r="FE14" s="7">
        <f t="shared" si="114"/>
        <v>12</v>
      </c>
      <c r="FF14" s="7">
        <f t="shared" si="114"/>
        <v>13</v>
      </c>
      <c r="FG14" s="7">
        <f t="shared" si="114"/>
        <v>13</v>
      </c>
      <c r="FH14" s="7">
        <f t="shared" si="114"/>
        <v>13</v>
      </c>
      <c r="FI14" s="7">
        <f t="shared" si="114"/>
        <v>13</v>
      </c>
      <c r="FJ14" s="7">
        <f t="shared" si="114"/>
        <v>13</v>
      </c>
      <c r="FK14" s="7">
        <f t="shared" si="114"/>
        <v>13</v>
      </c>
      <c r="FL14" s="7">
        <f t="shared" si="114"/>
        <v>13</v>
      </c>
      <c r="FM14" s="7">
        <f t="shared" si="114"/>
        <v>13</v>
      </c>
      <c r="FN14" s="7">
        <f t="shared" si="114"/>
        <v>13</v>
      </c>
      <c r="FO14" s="7">
        <f t="shared" si="114"/>
        <v>13</v>
      </c>
      <c r="FP14" s="7">
        <f t="shared" si="114"/>
        <v>13</v>
      </c>
      <c r="FQ14" s="7">
        <f t="shared" si="114"/>
        <v>13</v>
      </c>
      <c r="FR14" s="7">
        <f t="shared" si="114"/>
        <v>13</v>
      </c>
      <c r="FS14" s="7">
        <f t="shared" si="114"/>
        <v>13</v>
      </c>
      <c r="FT14" s="7">
        <f t="shared" si="114"/>
        <v>13</v>
      </c>
      <c r="FU14" s="7">
        <f t="shared" si="114"/>
        <v>14</v>
      </c>
      <c r="FV14" s="7">
        <f>$EY$14+BZ14</f>
        <v>14</v>
      </c>
      <c r="FW14" s="7">
        <f t="shared" ref="FW14" si="115">$EY$14+CA14</f>
        <v>14</v>
      </c>
      <c r="FX14" s="7">
        <f t="shared" ref="FX14" si="116">$EY$14+CB14</f>
        <v>15</v>
      </c>
      <c r="GC14" s="106" t="str">
        <f t="shared" si="30"/>
        <v>Fora de Faixa</v>
      </c>
      <c r="GD14" s="7" t="str">
        <f t="shared" si="31"/>
        <v>Fora de faixa</v>
      </c>
      <c r="GE14" s="7" t="str">
        <f t="shared" si="32"/>
        <v>Fora de Faixa</v>
      </c>
      <c r="GF14" s="7" t="str">
        <f t="shared" si="33"/>
        <v>Fora de Faixa</v>
      </c>
      <c r="GG14" s="7" t="str">
        <f t="shared" si="34"/>
        <v>Fora de Faixa</v>
      </c>
    </row>
    <row r="15" spans="1:189" ht="24" customHeight="1" x14ac:dyDescent="0.25">
      <c r="B15" s="474"/>
      <c r="C15" s="40">
        <v>9</v>
      </c>
      <c r="D15" s="41" t="str">
        <f>'Formação Completa'!D14</f>
        <v>Clarinete</v>
      </c>
      <c r="E15" s="42" t="str">
        <f>'Formação Completa'!F14</f>
        <v>Soprano</v>
      </c>
      <c r="F15" s="43">
        <f t="shared" si="65"/>
        <v>0</v>
      </c>
      <c r="G15" s="429" t="str">
        <f>IF($B$1=0,"",COUNTIFS('Quantidade Desejada de Músicos'!$B$46:$B$545,"*",'Quantidade Desejada de Músicos'!$C$46:$C$545,D15,'Quantidade Desejada de Músicos'!$D$46:$D$545,'Quantidade Desejada de Músicos'!$AC$3))</f>
        <v/>
      </c>
      <c r="H15" s="55" t="str">
        <f>IF($B$1=0,"",COUNTIFS('Quantidade Desejada de Músicos'!$B$46:$B$545,"*",'Quantidade Desejada de Músicos'!$C$46:$C$545,D15,'Quantidade Desejada de Músicos'!$D$46:$D$545,'Quantidade Desejada de Músicos'!$AC$4))</f>
        <v/>
      </c>
      <c r="I15" s="425" t="str">
        <f>IF($B$1=0,"",COUNTIFS('Quantidade Desejada de Músicos'!$B$46:$B$545,"*",'Quantidade Desejada de Músicos'!$C$46:$C$545,D15,'Quantidade Desejada de Músicos'!$D$46:$D$545,'Quantidade Desejada de Músicos'!$AC$5))</f>
        <v/>
      </c>
      <c r="J15" s="55" t="str">
        <f>IF($B$1=0,"",COUNTIFS('Quantidade Desejada de Músicos'!$B$46:$B$545,"*",'Quantidade Desejada de Músicos'!$C$46:$C$545,D15,'Quantidade Desejada de Músicos'!$D$46:$D$545,'Quantidade Desejada de Músicos'!$AC$6))</f>
        <v/>
      </c>
      <c r="K15" s="425" t="str">
        <f>IF($B$1=0,"",COUNTIFS('Quantidade Desejada de Músicos'!$B$46:$B$545,"*",'Quantidade Desejada de Músicos'!$C$46:$C$545,D15,'Quantidade Desejada de Músicos'!$D$46:$D$545,'Quantidade Desejada de Músicos'!$AC$7))</f>
        <v/>
      </c>
      <c r="L15" s="43">
        <f t="shared" si="73"/>
        <v>0</v>
      </c>
      <c r="M15" s="44">
        <f t="shared" si="56"/>
        <v>0</v>
      </c>
      <c r="N15" s="426" t="str">
        <f t="shared" si="57"/>
        <v/>
      </c>
      <c r="O15" s="45" t="str">
        <f t="shared" si="74"/>
        <v>Clarinete</v>
      </c>
      <c r="P15" s="39"/>
      <c r="Q15" s="20"/>
      <c r="R15" s="20"/>
      <c r="S15" s="20"/>
      <c r="T15" s="20"/>
      <c r="U15" s="20"/>
      <c r="V15" s="20"/>
      <c r="BA15" s="11">
        <v>13</v>
      </c>
      <c r="BB15" s="136" t="s">
        <v>125</v>
      </c>
      <c r="BD15" s="6">
        <f>'Formação Completa'!G18</f>
        <v>0</v>
      </c>
      <c r="BE15" s="6">
        <f>'Formação Completa'!I18</f>
        <v>1</v>
      </c>
      <c r="BF15" s="6">
        <f>'Formação Completa'!K18</f>
        <v>1</v>
      </c>
      <c r="BG15" s="6">
        <f>'Formação Completa'!M18</f>
        <v>1</v>
      </c>
      <c r="BH15" s="6">
        <f>'Formação Completa'!O18</f>
        <v>1</v>
      </c>
      <c r="BI15" s="6">
        <f>'Formação Completa'!Q18</f>
        <v>1</v>
      </c>
      <c r="BJ15" s="6">
        <f>'Formação Completa'!S18</f>
        <v>1</v>
      </c>
      <c r="BK15" s="6">
        <f>'Formação Completa'!U18</f>
        <v>1</v>
      </c>
      <c r="BL15" s="6">
        <f>'Formação Completa'!W18</f>
        <v>2</v>
      </c>
      <c r="BM15" s="6">
        <f>'Formação Completa'!Y18</f>
        <v>2</v>
      </c>
      <c r="BN15" s="6">
        <f>'Formação Completa'!AA18</f>
        <v>2</v>
      </c>
      <c r="BO15" s="6">
        <f>'Formação Completa'!AC18</f>
        <v>2</v>
      </c>
      <c r="BP15" s="6">
        <f>'Formação Completa'!AE18</f>
        <v>2</v>
      </c>
      <c r="BQ15" s="6">
        <f>'Formação Completa'!AG18</f>
        <v>2</v>
      </c>
      <c r="BR15" s="6">
        <f>'Formação Completa'!AI18</f>
        <v>2</v>
      </c>
      <c r="BS15" s="6">
        <f>'Formação Completa'!AK18</f>
        <v>2</v>
      </c>
      <c r="BT15" s="6">
        <f>'Formação Completa'!AM18</f>
        <v>2</v>
      </c>
      <c r="BU15" s="6">
        <f>'Formação Completa'!AO18</f>
        <v>2</v>
      </c>
      <c r="BV15" s="6">
        <f>'Formação Completa'!AQ18</f>
        <v>2</v>
      </c>
      <c r="BW15" s="6">
        <f>'Formação Completa'!AS18</f>
        <v>2</v>
      </c>
      <c r="BX15" s="6">
        <f>'Formação Completa'!AU18</f>
        <v>3</v>
      </c>
      <c r="BY15" s="6">
        <f>'Formação Completa'!AW18</f>
        <v>3</v>
      </c>
      <c r="BZ15" s="6">
        <f>'Formação Completa'!AY18</f>
        <v>3</v>
      </c>
      <c r="CA15" s="6">
        <f>'Formação Completa'!BA18</f>
        <v>3</v>
      </c>
      <c r="CB15" s="6">
        <f>'Formação Completa'!BC18</f>
        <v>3</v>
      </c>
      <c r="CC15" s="4">
        <f>$CB$15+BD15</f>
        <v>3</v>
      </c>
      <c r="CD15" s="4">
        <f t="shared" ref="CD15:DA15" si="117">$CB$15+BE15</f>
        <v>4</v>
      </c>
      <c r="CE15" s="4">
        <f t="shared" si="117"/>
        <v>4</v>
      </c>
      <c r="CF15" s="4">
        <f t="shared" si="117"/>
        <v>4</v>
      </c>
      <c r="CG15" s="4">
        <f t="shared" si="117"/>
        <v>4</v>
      </c>
      <c r="CH15" s="4">
        <f t="shared" si="117"/>
        <v>4</v>
      </c>
      <c r="CI15" s="4">
        <f t="shared" si="117"/>
        <v>4</v>
      </c>
      <c r="CJ15" s="4">
        <f t="shared" si="117"/>
        <v>4</v>
      </c>
      <c r="CK15" s="4">
        <f t="shared" si="117"/>
        <v>5</v>
      </c>
      <c r="CL15" s="4">
        <f t="shared" si="117"/>
        <v>5</v>
      </c>
      <c r="CM15" s="4">
        <f t="shared" si="117"/>
        <v>5</v>
      </c>
      <c r="CN15" s="4">
        <f t="shared" si="117"/>
        <v>5</v>
      </c>
      <c r="CO15" s="4">
        <f t="shared" si="117"/>
        <v>5</v>
      </c>
      <c r="CP15" s="4">
        <f t="shared" si="117"/>
        <v>5</v>
      </c>
      <c r="CQ15" s="4">
        <f t="shared" si="117"/>
        <v>5</v>
      </c>
      <c r="CR15" s="4">
        <f t="shared" si="117"/>
        <v>5</v>
      </c>
      <c r="CS15" s="4">
        <f t="shared" si="117"/>
        <v>5</v>
      </c>
      <c r="CT15" s="4">
        <f t="shared" si="117"/>
        <v>5</v>
      </c>
      <c r="CU15" s="4">
        <f t="shared" si="117"/>
        <v>5</v>
      </c>
      <c r="CV15" s="4">
        <f t="shared" si="117"/>
        <v>5</v>
      </c>
      <c r="CW15" s="4">
        <f t="shared" si="117"/>
        <v>6</v>
      </c>
      <c r="CX15" s="4">
        <f t="shared" si="117"/>
        <v>6</v>
      </c>
      <c r="CY15" s="4">
        <f t="shared" si="117"/>
        <v>6</v>
      </c>
      <c r="CZ15" s="4">
        <f t="shared" si="117"/>
        <v>6</v>
      </c>
      <c r="DA15" s="4">
        <f t="shared" si="117"/>
        <v>6</v>
      </c>
      <c r="DB15" s="7">
        <f>$DA$15+BD15</f>
        <v>6</v>
      </c>
      <c r="DC15" s="7">
        <f t="shared" ref="DC15:DZ15" si="118">$DA$15+BE15</f>
        <v>7</v>
      </c>
      <c r="DD15" s="7">
        <f t="shared" si="118"/>
        <v>7</v>
      </c>
      <c r="DE15" s="7">
        <f t="shared" si="118"/>
        <v>7</v>
      </c>
      <c r="DF15" s="7">
        <f t="shared" si="118"/>
        <v>7</v>
      </c>
      <c r="DG15" s="7">
        <f t="shared" si="118"/>
        <v>7</v>
      </c>
      <c r="DH15" s="7">
        <f t="shared" si="118"/>
        <v>7</v>
      </c>
      <c r="DI15" s="7">
        <f t="shared" si="118"/>
        <v>7</v>
      </c>
      <c r="DJ15" s="7">
        <f t="shared" si="118"/>
        <v>8</v>
      </c>
      <c r="DK15" s="7">
        <f t="shared" si="118"/>
        <v>8</v>
      </c>
      <c r="DL15" s="7">
        <f t="shared" si="118"/>
        <v>8</v>
      </c>
      <c r="DM15" s="7">
        <f t="shared" si="118"/>
        <v>8</v>
      </c>
      <c r="DN15" s="7">
        <f t="shared" si="118"/>
        <v>8</v>
      </c>
      <c r="DO15" s="7">
        <f t="shared" si="118"/>
        <v>8</v>
      </c>
      <c r="DP15" s="7">
        <f t="shared" si="118"/>
        <v>8</v>
      </c>
      <c r="DQ15" s="7">
        <f t="shared" si="118"/>
        <v>8</v>
      </c>
      <c r="DR15" s="7">
        <f t="shared" si="118"/>
        <v>8</v>
      </c>
      <c r="DS15" s="7">
        <f t="shared" si="118"/>
        <v>8</v>
      </c>
      <c r="DT15" s="7">
        <f t="shared" si="118"/>
        <v>8</v>
      </c>
      <c r="DU15" s="7">
        <f t="shared" si="118"/>
        <v>8</v>
      </c>
      <c r="DV15" s="7">
        <f t="shared" si="118"/>
        <v>9</v>
      </c>
      <c r="DW15" s="7">
        <f t="shared" si="118"/>
        <v>9</v>
      </c>
      <c r="DX15" s="7">
        <f t="shared" si="118"/>
        <v>9</v>
      </c>
      <c r="DY15" s="7">
        <f t="shared" si="118"/>
        <v>9</v>
      </c>
      <c r="DZ15" s="7">
        <f t="shared" si="118"/>
        <v>9</v>
      </c>
      <c r="EA15" s="7">
        <f>$DZ$15+BD15</f>
        <v>9</v>
      </c>
      <c r="EB15" s="7">
        <f t="shared" ref="EB15:EW15" si="119">$DZ$15+BE15</f>
        <v>10</v>
      </c>
      <c r="EC15" s="7">
        <f t="shared" si="119"/>
        <v>10</v>
      </c>
      <c r="ED15" s="7">
        <f t="shared" si="119"/>
        <v>10</v>
      </c>
      <c r="EE15" s="7">
        <f t="shared" si="119"/>
        <v>10</v>
      </c>
      <c r="EF15" s="7">
        <f t="shared" si="119"/>
        <v>10</v>
      </c>
      <c r="EG15" s="7">
        <f t="shared" si="119"/>
        <v>10</v>
      </c>
      <c r="EH15" s="7">
        <f t="shared" si="119"/>
        <v>10</v>
      </c>
      <c r="EI15" s="7">
        <f t="shared" si="119"/>
        <v>11</v>
      </c>
      <c r="EJ15" s="7">
        <f t="shared" si="119"/>
        <v>11</v>
      </c>
      <c r="EK15" s="7">
        <f t="shared" si="119"/>
        <v>11</v>
      </c>
      <c r="EL15" s="7">
        <f t="shared" si="119"/>
        <v>11</v>
      </c>
      <c r="EM15" s="7">
        <f t="shared" si="119"/>
        <v>11</v>
      </c>
      <c r="EN15" s="7">
        <f t="shared" si="119"/>
        <v>11</v>
      </c>
      <c r="EO15" s="7">
        <f t="shared" si="119"/>
        <v>11</v>
      </c>
      <c r="EP15" s="7">
        <f t="shared" si="119"/>
        <v>11</v>
      </c>
      <c r="EQ15" s="7">
        <f t="shared" si="119"/>
        <v>11</v>
      </c>
      <c r="ER15" s="7">
        <f t="shared" si="119"/>
        <v>11</v>
      </c>
      <c r="ES15" s="7">
        <f t="shared" si="119"/>
        <v>11</v>
      </c>
      <c r="ET15" s="7">
        <f t="shared" si="119"/>
        <v>11</v>
      </c>
      <c r="EU15" s="7">
        <f t="shared" si="119"/>
        <v>12</v>
      </c>
      <c r="EV15" s="7">
        <f t="shared" si="119"/>
        <v>12</v>
      </c>
      <c r="EW15" s="7">
        <f t="shared" si="119"/>
        <v>12</v>
      </c>
      <c r="EX15" s="7">
        <f>$DZ$15+CA15</f>
        <v>12</v>
      </c>
      <c r="EY15" s="7">
        <f t="shared" ref="EY15" si="120">$DZ$15+CB15</f>
        <v>12</v>
      </c>
      <c r="EZ15" s="7">
        <f>$EY$15+BD15</f>
        <v>12</v>
      </c>
      <c r="FA15" s="7">
        <f t="shared" ref="FA15:FU15" si="121">$EY$15+BE15</f>
        <v>13</v>
      </c>
      <c r="FB15" s="7">
        <f t="shared" si="121"/>
        <v>13</v>
      </c>
      <c r="FC15" s="7">
        <f t="shared" si="121"/>
        <v>13</v>
      </c>
      <c r="FD15" s="7">
        <f t="shared" si="121"/>
        <v>13</v>
      </c>
      <c r="FE15" s="7">
        <f t="shared" si="121"/>
        <v>13</v>
      </c>
      <c r="FF15" s="7">
        <f t="shared" si="121"/>
        <v>13</v>
      </c>
      <c r="FG15" s="7">
        <f t="shared" si="121"/>
        <v>13</v>
      </c>
      <c r="FH15" s="7">
        <f t="shared" si="121"/>
        <v>14</v>
      </c>
      <c r="FI15" s="7">
        <f t="shared" si="121"/>
        <v>14</v>
      </c>
      <c r="FJ15" s="7">
        <f t="shared" si="121"/>
        <v>14</v>
      </c>
      <c r="FK15" s="7">
        <f t="shared" si="121"/>
        <v>14</v>
      </c>
      <c r="FL15" s="7">
        <f t="shared" si="121"/>
        <v>14</v>
      </c>
      <c r="FM15" s="7">
        <f t="shared" si="121"/>
        <v>14</v>
      </c>
      <c r="FN15" s="7">
        <f t="shared" si="121"/>
        <v>14</v>
      </c>
      <c r="FO15" s="7">
        <f t="shared" si="121"/>
        <v>14</v>
      </c>
      <c r="FP15" s="7">
        <f t="shared" si="121"/>
        <v>14</v>
      </c>
      <c r="FQ15" s="7">
        <f t="shared" si="121"/>
        <v>14</v>
      </c>
      <c r="FR15" s="7">
        <f t="shared" si="121"/>
        <v>14</v>
      </c>
      <c r="FS15" s="7">
        <f t="shared" si="121"/>
        <v>14</v>
      </c>
      <c r="FT15" s="7">
        <f t="shared" si="121"/>
        <v>15</v>
      </c>
      <c r="FU15" s="7">
        <f t="shared" si="121"/>
        <v>15</v>
      </c>
      <c r="FV15" s="7">
        <f>$EY$15+BZ15</f>
        <v>15</v>
      </c>
      <c r="FW15" s="7">
        <f t="shared" ref="FW15" si="122">$EY$15+CA15</f>
        <v>15</v>
      </c>
      <c r="FX15" s="7">
        <f t="shared" ref="FX15" si="123">$EY$15+CB15</f>
        <v>15</v>
      </c>
      <c r="GC15" s="106" t="str">
        <f t="shared" si="30"/>
        <v>Fora de Faixa</v>
      </c>
      <c r="GD15" s="7" t="str">
        <f t="shared" si="31"/>
        <v>Fora de faixa</v>
      </c>
      <c r="GE15" s="7" t="str">
        <f t="shared" si="32"/>
        <v>Fora de Faixa</v>
      </c>
      <c r="GF15" s="7" t="str">
        <f t="shared" si="33"/>
        <v>Fora de Faixa</v>
      </c>
      <c r="GG15" s="7" t="str">
        <f t="shared" si="34"/>
        <v>Fora de Faixa</v>
      </c>
    </row>
    <row r="16" spans="1:189" ht="24" customHeight="1" x14ac:dyDescent="0.25">
      <c r="B16" s="474"/>
      <c r="C16" s="46">
        <v>10</v>
      </c>
      <c r="D16" s="47" t="str">
        <f>'Formação Completa'!D15</f>
        <v>Clarinete Alto</v>
      </c>
      <c r="E16" s="48" t="str">
        <f>'Formação Completa'!F15</f>
        <v>Tenor</v>
      </c>
      <c r="F16" s="49">
        <f t="shared" si="65"/>
        <v>0</v>
      </c>
      <c r="G16" s="427" t="str">
        <f>IF($B$1=0,"",COUNTIFS('Quantidade Desejada de Músicos'!$B$46:$B$545,"*",'Quantidade Desejada de Músicos'!$C$46:$C$545,D16,'Quantidade Desejada de Músicos'!$D$46:$D$545,'Quantidade Desejada de Músicos'!$AC$3))</f>
        <v/>
      </c>
      <c r="H16" s="49" t="str">
        <f>IF($B$1=0,"",COUNTIFS('Quantidade Desejada de Músicos'!$B$46:$B$545,"*",'Quantidade Desejada de Músicos'!$C$46:$C$545,D16,'Quantidade Desejada de Músicos'!$D$46:$D$545,'Quantidade Desejada de Músicos'!$AC$4))</f>
        <v/>
      </c>
      <c r="I16" s="425" t="str">
        <f>IF($B$1=0,"",COUNTIFS('Quantidade Desejada de Músicos'!$B$46:$B$545,"*",'Quantidade Desejada de Músicos'!$C$46:$C$545,D16,'Quantidade Desejada de Músicos'!$D$46:$D$545,'Quantidade Desejada de Músicos'!$AC$5))</f>
        <v/>
      </c>
      <c r="J16" s="49" t="str">
        <f>IF($B$1=0,"",COUNTIFS('Quantidade Desejada de Músicos'!$B$46:$B$545,"*",'Quantidade Desejada de Músicos'!$C$46:$C$545,D16,'Quantidade Desejada de Músicos'!$D$46:$D$545,'Quantidade Desejada de Músicos'!$AC$6))</f>
        <v/>
      </c>
      <c r="K16" s="425" t="str">
        <f>IF($B$1=0,"",COUNTIFS('Quantidade Desejada de Músicos'!$B$46:$B$545,"*",'Quantidade Desejada de Músicos'!$C$46:$C$545,D16,'Quantidade Desejada de Músicos'!$D$46:$D$545,'Quantidade Desejada de Músicos'!$AC$7))</f>
        <v/>
      </c>
      <c r="L16" s="49">
        <f t="shared" si="73"/>
        <v>0</v>
      </c>
      <c r="M16" s="50">
        <f t="shared" si="56"/>
        <v>0</v>
      </c>
      <c r="N16" s="428" t="str">
        <f t="shared" si="57"/>
        <v/>
      </c>
      <c r="O16" s="51" t="str">
        <f t="shared" si="74"/>
        <v>Clarinete Alto</v>
      </c>
      <c r="P16" s="39"/>
      <c r="Q16" s="20"/>
      <c r="R16" s="20"/>
      <c r="S16" s="20"/>
      <c r="T16" s="20"/>
      <c r="U16" s="20"/>
      <c r="V16" s="20"/>
      <c r="BA16" s="13">
        <v>14</v>
      </c>
      <c r="BB16" s="146" t="s">
        <v>126</v>
      </c>
      <c r="BD16" s="6">
        <f>'Formação Completa'!G19</f>
        <v>0</v>
      </c>
      <c r="BE16" s="6">
        <f>'Formação Completa'!I19</f>
        <v>0</v>
      </c>
      <c r="BF16" s="6">
        <f>'Formação Completa'!K19</f>
        <v>0</v>
      </c>
      <c r="BG16" s="6">
        <f>'Formação Completa'!M19</f>
        <v>1</v>
      </c>
      <c r="BH16" s="6">
        <f>'Formação Completa'!O19</f>
        <v>1</v>
      </c>
      <c r="BI16" s="6">
        <f>'Formação Completa'!Q19</f>
        <v>1</v>
      </c>
      <c r="BJ16" s="6">
        <f>'Formação Completa'!S19</f>
        <v>1</v>
      </c>
      <c r="BK16" s="6">
        <f>'Formação Completa'!U19</f>
        <v>1</v>
      </c>
      <c r="BL16" s="6">
        <f>'Formação Completa'!W19</f>
        <v>1</v>
      </c>
      <c r="BM16" s="6">
        <f>'Formação Completa'!Y19</f>
        <v>1</v>
      </c>
      <c r="BN16" s="6">
        <f>'Formação Completa'!AA19</f>
        <v>1</v>
      </c>
      <c r="BO16" s="6">
        <f>'Formação Completa'!AC19</f>
        <v>1</v>
      </c>
      <c r="BP16" s="6">
        <f>'Formação Completa'!AE19</f>
        <v>1</v>
      </c>
      <c r="BQ16" s="6">
        <f>'Formação Completa'!AG19</f>
        <v>1</v>
      </c>
      <c r="BR16" s="6">
        <f>'Formação Completa'!AI19</f>
        <v>1</v>
      </c>
      <c r="BS16" s="6">
        <f>'Formação Completa'!AK19</f>
        <v>1</v>
      </c>
      <c r="BT16" s="6">
        <f>'Formação Completa'!AM19</f>
        <v>1</v>
      </c>
      <c r="BU16" s="6">
        <f>'Formação Completa'!AO19</f>
        <v>2</v>
      </c>
      <c r="BV16" s="6">
        <f>'Formação Completa'!AQ19</f>
        <v>2</v>
      </c>
      <c r="BW16" s="6">
        <f>'Formação Completa'!AS19</f>
        <v>2</v>
      </c>
      <c r="BX16" s="6">
        <f>'Formação Completa'!AU19</f>
        <v>2</v>
      </c>
      <c r="BY16" s="6">
        <f>'Formação Completa'!AW19</f>
        <v>2</v>
      </c>
      <c r="BZ16" s="6">
        <f>'Formação Completa'!AY19</f>
        <v>2</v>
      </c>
      <c r="CA16" s="6">
        <f>'Formação Completa'!BA19</f>
        <v>2</v>
      </c>
      <c r="CB16" s="6">
        <f>'Formação Completa'!BC19</f>
        <v>2</v>
      </c>
      <c r="CC16" s="4">
        <f>$CB$16+BD16</f>
        <v>2</v>
      </c>
      <c r="CD16" s="4">
        <f t="shared" ref="CD16:DA16" si="124">$CB$16+BE16</f>
        <v>2</v>
      </c>
      <c r="CE16" s="4">
        <f t="shared" si="124"/>
        <v>2</v>
      </c>
      <c r="CF16" s="4">
        <f t="shared" si="124"/>
        <v>3</v>
      </c>
      <c r="CG16" s="4">
        <f t="shared" si="124"/>
        <v>3</v>
      </c>
      <c r="CH16" s="4">
        <f t="shared" si="124"/>
        <v>3</v>
      </c>
      <c r="CI16" s="4">
        <f t="shared" si="124"/>
        <v>3</v>
      </c>
      <c r="CJ16" s="4">
        <f t="shared" si="124"/>
        <v>3</v>
      </c>
      <c r="CK16" s="4">
        <f t="shared" si="124"/>
        <v>3</v>
      </c>
      <c r="CL16" s="4">
        <f t="shared" si="124"/>
        <v>3</v>
      </c>
      <c r="CM16" s="4">
        <f t="shared" si="124"/>
        <v>3</v>
      </c>
      <c r="CN16" s="4">
        <f t="shared" si="124"/>
        <v>3</v>
      </c>
      <c r="CO16" s="4">
        <f t="shared" si="124"/>
        <v>3</v>
      </c>
      <c r="CP16" s="4">
        <f t="shared" si="124"/>
        <v>3</v>
      </c>
      <c r="CQ16" s="4">
        <f t="shared" si="124"/>
        <v>3</v>
      </c>
      <c r="CR16" s="4">
        <f t="shared" si="124"/>
        <v>3</v>
      </c>
      <c r="CS16" s="4">
        <f t="shared" si="124"/>
        <v>3</v>
      </c>
      <c r="CT16" s="4">
        <f t="shared" si="124"/>
        <v>4</v>
      </c>
      <c r="CU16" s="4">
        <f t="shared" si="124"/>
        <v>4</v>
      </c>
      <c r="CV16" s="4">
        <f t="shared" si="124"/>
        <v>4</v>
      </c>
      <c r="CW16" s="4">
        <f t="shared" si="124"/>
        <v>4</v>
      </c>
      <c r="CX16" s="4">
        <f t="shared" si="124"/>
        <v>4</v>
      </c>
      <c r="CY16" s="4">
        <f t="shared" si="124"/>
        <v>4</v>
      </c>
      <c r="CZ16" s="4">
        <f t="shared" si="124"/>
        <v>4</v>
      </c>
      <c r="DA16" s="4">
        <f t="shared" si="124"/>
        <v>4</v>
      </c>
      <c r="DB16" s="7">
        <f>$DA$16+BD16</f>
        <v>4</v>
      </c>
      <c r="DC16" s="7">
        <f t="shared" ref="DC16:DZ16" si="125">$DA$16+BE16</f>
        <v>4</v>
      </c>
      <c r="DD16" s="7">
        <f t="shared" si="125"/>
        <v>4</v>
      </c>
      <c r="DE16" s="7">
        <f t="shared" si="125"/>
        <v>5</v>
      </c>
      <c r="DF16" s="7">
        <f t="shared" si="125"/>
        <v>5</v>
      </c>
      <c r="DG16" s="7">
        <f t="shared" si="125"/>
        <v>5</v>
      </c>
      <c r="DH16" s="7">
        <f t="shared" si="125"/>
        <v>5</v>
      </c>
      <c r="DI16" s="7">
        <f t="shared" si="125"/>
        <v>5</v>
      </c>
      <c r="DJ16" s="7">
        <f t="shared" si="125"/>
        <v>5</v>
      </c>
      <c r="DK16" s="7">
        <f t="shared" si="125"/>
        <v>5</v>
      </c>
      <c r="DL16" s="7">
        <f t="shared" si="125"/>
        <v>5</v>
      </c>
      <c r="DM16" s="7">
        <f t="shared" si="125"/>
        <v>5</v>
      </c>
      <c r="DN16" s="7">
        <f t="shared" si="125"/>
        <v>5</v>
      </c>
      <c r="DO16" s="7">
        <f t="shared" si="125"/>
        <v>5</v>
      </c>
      <c r="DP16" s="7">
        <f t="shared" si="125"/>
        <v>5</v>
      </c>
      <c r="DQ16" s="7">
        <f t="shared" si="125"/>
        <v>5</v>
      </c>
      <c r="DR16" s="7">
        <f t="shared" si="125"/>
        <v>5</v>
      </c>
      <c r="DS16" s="7">
        <f t="shared" si="125"/>
        <v>6</v>
      </c>
      <c r="DT16" s="7">
        <f t="shared" si="125"/>
        <v>6</v>
      </c>
      <c r="DU16" s="7">
        <f t="shared" si="125"/>
        <v>6</v>
      </c>
      <c r="DV16" s="7">
        <f t="shared" si="125"/>
        <v>6</v>
      </c>
      <c r="DW16" s="7">
        <f t="shared" si="125"/>
        <v>6</v>
      </c>
      <c r="DX16" s="7">
        <f t="shared" si="125"/>
        <v>6</v>
      </c>
      <c r="DY16" s="7">
        <f t="shared" si="125"/>
        <v>6</v>
      </c>
      <c r="DZ16" s="7">
        <f t="shared" si="125"/>
        <v>6</v>
      </c>
      <c r="EA16" s="7">
        <f>$DZ$16+BD16</f>
        <v>6</v>
      </c>
      <c r="EB16" s="7">
        <f t="shared" ref="EB16:EW16" si="126">$DZ$16+BE16</f>
        <v>6</v>
      </c>
      <c r="EC16" s="7">
        <f t="shared" si="126"/>
        <v>6</v>
      </c>
      <c r="ED16" s="7">
        <f t="shared" si="126"/>
        <v>7</v>
      </c>
      <c r="EE16" s="7">
        <f t="shared" si="126"/>
        <v>7</v>
      </c>
      <c r="EF16" s="7">
        <f t="shared" si="126"/>
        <v>7</v>
      </c>
      <c r="EG16" s="7">
        <f t="shared" si="126"/>
        <v>7</v>
      </c>
      <c r="EH16" s="7">
        <f t="shared" si="126"/>
        <v>7</v>
      </c>
      <c r="EI16" s="7">
        <f t="shared" si="126"/>
        <v>7</v>
      </c>
      <c r="EJ16" s="7">
        <f t="shared" si="126"/>
        <v>7</v>
      </c>
      <c r="EK16" s="7">
        <f t="shared" si="126"/>
        <v>7</v>
      </c>
      <c r="EL16" s="7">
        <f t="shared" si="126"/>
        <v>7</v>
      </c>
      <c r="EM16" s="7">
        <f t="shared" si="126"/>
        <v>7</v>
      </c>
      <c r="EN16" s="7">
        <f t="shared" si="126"/>
        <v>7</v>
      </c>
      <c r="EO16" s="7">
        <f t="shared" si="126"/>
        <v>7</v>
      </c>
      <c r="EP16" s="7">
        <f t="shared" si="126"/>
        <v>7</v>
      </c>
      <c r="EQ16" s="7">
        <f t="shared" si="126"/>
        <v>7</v>
      </c>
      <c r="ER16" s="7">
        <f t="shared" si="126"/>
        <v>8</v>
      </c>
      <c r="ES16" s="7">
        <f t="shared" si="126"/>
        <v>8</v>
      </c>
      <c r="ET16" s="7">
        <f t="shared" si="126"/>
        <v>8</v>
      </c>
      <c r="EU16" s="7">
        <f t="shared" si="126"/>
        <v>8</v>
      </c>
      <c r="EV16" s="7">
        <f t="shared" si="126"/>
        <v>8</v>
      </c>
      <c r="EW16" s="7">
        <f t="shared" si="126"/>
        <v>8</v>
      </c>
      <c r="EX16" s="7">
        <f>$DZ$16+CA16</f>
        <v>8</v>
      </c>
      <c r="EY16" s="7">
        <f t="shared" ref="EY16" si="127">$DZ$16+CB16</f>
        <v>8</v>
      </c>
      <c r="EZ16" s="7">
        <f>$EY$16+BD16</f>
        <v>8</v>
      </c>
      <c r="FA16" s="7">
        <f t="shared" ref="FA16:FU16" si="128">$EY$16+BE16</f>
        <v>8</v>
      </c>
      <c r="FB16" s="7">
        <f t="shared" si="128"/>
        <v>8</v>
      </c>
      <c r="FC16" s="7">
        <f t="shared" si="128"/>
        <v>9</v>
      </c>
      <c r="FD16" s="7">
        <f t="shared" si="128"/>
        <v>9</v>
      </c>
      <c r="FE16" s="7">
        <f t="shared" si="128"/>
        <v>9</v>
      </c>
      <c r="FF16" s="7">
        <f t="shared" si="128"/>
        <v>9</v>
      </c>
      <c r="FG16" s="7">
        <f t="shared" si="128"/>
        <v>9</v>
      </c>
      <c r="FH16" s="7">
        <f t="shared" si="128"/>
        <v>9</v>
      </c>
      <c r="FI16" s="7">
        <f t="shared" si="128"/>
        <v>9</v>
      </c>
      <c r="FJ16" s="7">
        <f t="shared" si="128"/>
        <v>9</v>
      </c>
      <c r="FK16" s="7">
        <f t="shared" si="128"/>
        <v>9</v>
      </c>
      <c r="FL16" s="7">
        <f t="shared" si="128"/>
        <v>9</v>
      </c>
      <c r="FM16" s="7">
        <f t="shared" si="128"/>
        <v>9</v>
      </c>
      <c r="FN16" s="7">
        <f t="shared" si="128"/>
        <v>9</v>
      </c>
      <c r="FO16" s="7">
        <f t="shared" si="128"/>
        <v>9</v>
      </c>
      <c r="FP16" s="7">
        <f t="shared" si="128"/>
        <v>9</v>
      </c>
      <c r="FQ16" s="7">
        <f t="shared" si="128"/>
        <v>10</v>
      </c>
      <c r="FR16" s="7">
        <f t="shared" si="128"/>
        <v>10</v>
      </c>
      <c r="FS16" s="7">
        <f t="shared" si="128"/>
        <v>10</v>
      </c>
      <c r="FT16" s="7">
        <f t="shared" si="128"/>
        <v>10</v>
      </c>
      <c r="FU16" s="7">
        <f t="shared" si="128"/>
        <v>10</v>
      </c>
      <c r="FV16" s="7">
        <f>$EY$16+BZ16</f>
        <v>10</v>
      </c>
      <c r="FW16" s="7">
        <f t="shared" ref="FW16" si="129">$EY$16+CA16</f>
        <v>10</v>
      </c>
      <c r="FX16" s="7">
        <f t="shared" ref="FX16" si="130">$EY$16+CB16</f>
        <v>10</v>
      </c>
      <c r="GC16" s="106" t="str">
        <f t="shared" si="30"/>
        <v>Fora de Faixa</v>
      </c>
      <c r="GD16" s="7" t="str">
        <f t="shared" si="31"/>
        <v>Fora de faixa</v>
      </c>
      <c r="GE16" s="7" t="str">
        <f t="shared" si="32"/>
        <v>Fora de Faixa</v>
      </c>
      <c r="GF16" s="7" t="str">
        <f t="shared" si="33"/>
        <v>Fora de Faixa</v>
      </c>
      <c r="GG16" s="7" t="str">
        <f t="shared" si="34"/>
        <v>Fora de Faixa</v>
      </c>
    </row>
    <row r="17" spans="2:189" ht="24" customHeight="1" thickBot="1" x14ac:dyDescent="0.3">
      <c r="B17" s="474"/>
      <c r="C17" s="40">
        <v>11</v>
      </c>
      <c r="D17" s="41" t="str">
        <f>'Formação Completa'!D16</f>
        <v>Clarinete Baixo</v>
      </c>
      <c r="E17" s="42" t="str">
        <f>'Formação Completa'!F16</f>
        <v>Baixo escrito</v>
      </c>
      <c r="F17" s="43">
        <f t="shared" si="65"/>
        <v>0</v>
      </c>
      <c r="G17" s="429" t="str">
        <f>IF($B$1=0,"",COUNTIFS('Quantidade Desejada de Músicos'!$B$46:$B$545,"*",'Quantidade Desejada de Músicos'!$C$46:$C$545,D17,'Quantidade Desejada de Músicos'!$D$46:$D$545,'Quantidade Desejada de Músicos'!$AC$3))</f>
        <v/>
      </c>
      <c r="H17" s="55" t="str">
        <f>IF($B$1=0,"",COUNTIFS('Quantidade Desejada de Músicos'!$B$46:$B$545,"*",'Quantidade Desejada de Músicos'!$C$46:$C$545,D17,'Quantidade Desejada de Músicos'!$D$46:$D$545,'Quantidade Desejada de Músicos'!$AC$4))</f>
        <v/>
      </c>
      <c r="I17" s="425" t="str">
        <f>IF($B$1=0,"",COUNTIFS('Quantidade Desejada de Músicos'!$B$46:$B$545,"*",'Quantidade Desejada de Músicos'!$C$46:$C$545,D17,'Quantidade Desejada de Músicos'!$D$46:$D$545,'Quantidade Desejada de Músicos'!$AC$5))</f>
        <v/>
      </c>
      <c r="J17" s="55" t="str">
        <f>IF($B$1=0,"",COUNTIFS('Quantidade Desejada de Músicos'!$B$46:$B$545,"*",'Quantidade Desejada de Músicos'!$C$46:$C$545,D17,'Quantidade Desejada de Músicos'!$D$46:$D$545,'Quantidade Desejada de Músicos'!$AC$6))</f>
        <v/>
      </c>
      <c r="K17" s="425" t="str">
        <f>IF($B$1=0,"",COUNTIFS('Quantidade Desejada de Músicos'!$B$46:$B$545,"*",'Quantidade Desejada de Músicos'!$C$46:$C$545,D17,'Quantidade Desejada de Músicos'!$D$46:$D$545,'Quantidade Desejada de Músicos'!$AC$7))</f>
        <v/>
      </c>
      <c r="L17" s="43">
        <f t="shared" si="73"/>
        <v>0</v>
      </c>
      <c r="M17" s="44">
        <f t="shared" si="56"/>
        <v>0</v>
      </c>
      <c r="N17" s="426" t="str">
        <f t="shared" si="57"/>
        <v/>
      </c>
      <c r="O17" s="45" t="str">
        <f t="shared" si="74"/>
        <v>Clarinete Baixo</v>
      </c>
      <c r="P17" s="39"/>
      <c r="Q17" s="20"/>
      <c r="R17" s="20"/>
      <c r="S17" s="20"/>
      <c r="T17" s="20"/>
      <c r="U17" s="20"/>
      <c r="V17" s="20"/>
      <c r="BA17" s="16">
        <v>15</v>
      </c>
      <c r="BB17" s="152" t="s">
        <v>127</v>
      </c>
      <c r="BD17" s="6">
        <f>'Formação Completa'!G20</f>
        <v>0</v>
      </c>
      <c r="BE17" s="6">
        <f>'Formação Completa'!I20</f>
        <v>0</v>
      </c>
      <c r="BF17" s="6">
        <f>'Formação Completa'!K20</f>
        <v>0</v>
      </c>
      <c r="BG17" s="6">
        <f>'Formação Completa'!M20</f>
        <v>0</v>
      </c>
      <c r="BH17" s="6">
        <f>'Formação Completa'!O20</f>
        <v>0</v>
      </c>
      <c r="BI17" s="6">
        <f>'Formação Completa'!Q20</f>
        <v>0</v>
      </c>
      <c r="BJ17" s="6">
        <f>'Formação Completa'!S20</f>
        <v>0</v>
      </c>
      <c r="BK17" s="6">
        <f>'Formação Completa'!U20</f>
        <v>0</v>
      </c>
      <c r="BL17" s="6">
        <f>'Formação Completa'!W20</f>
        <v>0</v>
      </c>
      <c r="BM17" s="6">
        <f>'Formação Completa'!Y20</f>
        <v>0</v>
      </c>
      <c r="BN17" s="6">
        <f>'Formação Completa'!AA20</f>
        <v>0</v>
      </c>
      <c r="BO17" s="6">
        <f>'Formação Completa'!AC20</f>
        <v>0</v>
      </c>
      <c r="BP17" s="6">
        <f>'Formação Completa'!AE20</f>
        <v>0</v>
      </c>
      <c r="BQ17" s="6">
        <f>'Formação Completa'!AG20</f>
        <v>0</v>
      </c>
      <c r="BR17" s="6">
        <f>'Formação Completa'!AI20</f>
        <v>0</v>
      </c>
      <c r="BS17" s="6">
        <f>'Formação Completa'!AK20</f>
        <v>0</v>
      </c>
      <c r="BT17" s="6">
        <f>'Formação Completa'!AM20</f>
        <v>0</v>
      </c>
      <c r="BU17" s="6">
        <f>'Formação Completa'!AO20</f>
        <v>0</v>
      </c>
      <c r="BV17" s="6">
        <f>'Formação Completa'!AQ20</f>
        <v>0</v>
      </c>
      <c r="BW17" s="6">
        <f>'Formação Completa'!AS20</f>
        <v>1</v>
      </c>
      <c r="BX17" s="6">
        <f>'Formação Completa'!AU20</f>
        <v>1</v>
      </c>
      <c r="BY17" s="6">
        <f>'Formação Completa'!AW20</f>
        <v>1</v>
      </c>
      <c r="BZ17" s="6">
        <f>'Formação Completa'!AY20</f>
        <v>1</v>
      </c>
      <c r="CA17" s="6">
        <f>'Formação Completa'!BA20</f>
        <v>1</v>
      </c>
      <c r="CB17" s="6">
        <f>'Formação Completa'!BC20</f>
        <v>1</v>
      </c>
      <c r="CC17" s="4">
        <f>$CB$17+BD17</f>
        <v>1</v>
      </c>
      <c r="CD17" s="4">
        <f t="shared" ref="CD17:DA17" si="131">$CB$17+BE17</f>
        <v>1</v>
      </c>
      <c r="CE17" s="4">
        <f t="shared" si="131"/>
        <v>1</v>
      </c>
      <c r="CF17" s="4">
        <f t="shared" si="131"/>
        <v>1</v>
      </c>
      <c r="CG17" s="4">
        <f t="shared" si="131"/>
        <v>1</v>
      </c>
      <c r="CH17" s="4">
        <f t="shared" si="131"/>
        <v>1</v>
      </c>
      <c r="CI17" s="4">
        <f t="shared" si="131"/>
        <v>1</v>
      </c>
      <c r="CJ17" s="4">
        <f t="shared" si="131"/>
        <v>1</v>
      </c>
      <c r="CK17" s="4">
        <f t="shared" si="131"/>
        <v>1</v>
      </c>
      <c r="CL17" s="4">
        <f t="shared" si="131"/>
        <v>1</v>
      </c>
      <c r="CM17" s="4">
        <f t="shared" si="131"/>
        <v>1</v>
      </c>
      <c r="CN17" s="4">
        <f t="shared" si="131"/>
        <v>1</v>
      </c>
      <c r="CO17" s="4">
        <f t="shared" si="131"/>
        <v>1</v>
      </c>
      <c r="CP17" s="4">
        <f t="shared" si="131"/>
        <v>1</v>
      </c>
      <c r="CQ17" s="4">
        <f t="shared" si="131"/>
        <v>1</v>
      </c>
      <c r="CR17" s="4">
        <f t="shared" si="131"/>
        <v>1</v>
      </c>
      <c r="CS17" s="4">
        <f t="shared" si="131"/>
        <v>1</v>
      </c>
      <c r="CT17" s="4">
        <f t="shared" si="131"/>
        <v>1</v>
      </c>
      <c r="CU17" s="4">
        <f t="shared" si="131"/>
        <v>1</v>
      </c>
      <c r="CV17" s="4">
        <f t="shared" si="131"/>
        <v>2</v>
      </c>
      <c r="CW17" s="4">
        <f t="shared" si="131"/>
        <v>2</v>
      </c>
      <c r="CX17" s="4">
        <f t="shared" si="131"/>
        <v>2</v>
      </c>
      <c r="CY17" s="4">
        <f t="shared" si="131"/>
        <v>2</v>
      </c>
      <c r="CZ17" s="4">
        <f t="shared" si="131"/>
        <v>2</v>
      </c>
      <c r="DA17" s="4">
        <f t="shared" si="131"/>
        <v>2</v>
      </c>
      <c r="DB17" s="7">
        <f>$DA$17+BD17</f>
        <v>2</v>
      </c>
      <c r="DC17" s="7">
        <f t="shared" ref="DC17:DZ17" si="132">$DA$17+BE17</f>
        <v>2</v>
      </c>
      <c r="DD17" s="7">
        <f t="shared" si="132"/>
        <v>2</v>
      </c>
      <c r="DE17" s="7">
        <f t="shared" si="132"/>
        <v>2</v>
      </c>
      <c r="DF17" s="7">
        <f t="shared" si="132"/>
        <v>2</v>
      </c>
      <c r="DG17" s="7">
        <f t="shared" si="132"/>
        <v>2</v>
      </c>
      <c r="DH17" s="7">
        <f t="shared" si="132"/>
        <v>2</v>
      </c>
      <c r="DI17" s="7">
        <f t="shared" si="132"/>
        <v>2</v>
      </c>
      <c r="DJ17" s="7">
        <f t="shared" si="132"/>
        <v>2</v>
      </c>
      <c r="DK17" s="7">
        <f t="shared" si="132"/>
        <v>2</v>
      </c>
      <c r="DL17" s="7">
        <f t="shared" si="132"/>
        <v>2</v>
      </c>
      <c r="DM17" s="7">
        <f t="shared" si="132"/>
        <v>2</v>
      </c>
      <c r="DN17" s="7">
        <f t="shared" si="132"/>
        <v>2</v>
      </c>
      <c r="DO17" s="7">
        <f t="shared" si="132"/>
        <v>2</v>
      </c>
      <c r="DP17" s="7">
        <f t="shared" si="132"/>
        <v>2</v>
      </c>
      <c r="DQ17" s="7">
        <f t="shared" si="132"/>
        <v>2</v>
      </c>
      <c r="DR17" s="7">
        <f t="shared" si="132"/>
        <v>2</v>
      </c>
      <c r="DS17" s="7">
        <f t="shared" si="132"/>
        <v>2</v>
      </c>
      <c r="DT17" s="7">
        <f t="shared" si="132"/>
        <v>2</v>
      </c>
      <c r="DU17" s="7">
        <f t="shared" si="132"/>
        <v>3</v>
      </c>
      <c r="DV17" s="7">
        <f t="shared" si="132"/>
        <v>3</v>
      </c>
      <c r="DW17" s="7">
        <f t="shared" si="132"/>
        <v>3</v>
      </c>
      <c r="DX17" s="7">
        <f t="shared" si="132"/>
        <v>3</v>
      </c>
      <c r="DY17" s="7">
        <f t="shared" si="132"/>
        <v>3</v>
      </c>
      <c r="DZ17" s="7">
        <f t="shared" si="132"/>
        <v>3</v>
      </c>
      <c r="EA17" s="7">
        <f>$DZ$17+BD17</f>
        <v>3</v>
      </c>
      <c r="EB17" s="7">
        <f t="shared" ref="EB17:EW17" si="133">$DZ$17+BE17</f>
        <v>3</v>
      </c>
      <c r="EC17" s="7">
        <f t="shared" si="133"/>
        <v>3</v>
      </c>
      <c r="ED17" s="7">
        <f t="shared" si="133"/>
        <v>3</v>
      </c>
      <c r="EE17" s="7">
        <f t="shared" si="133"/>
        <v>3</v>
      </c>
      <c r="EF17" s="7">
        <f t="shared" si="133"/>
        <v>3</v>
      </c>
      <c r="EG17" s="7">
        <f t="shared" si="133"/>
        <v>3</v>
      </c>
      <c r="EH17" s="7">
        <f t="shared" si="133"/>
        <v>3</v>
      </c>
      <c r="EI17" s="7">
        <f t="shared" si="133"/>
        <v>3</v>
      </c>
      <c r="EJ17" s="7">
        <f t="shared" si="133"/>
        <v>3</v>
      </c>
      <c r="EK17" s="7">
        <f t="shared" si="133"/>
        <v>3</v>
      </c>
      <c r="EL17" s="7">
        <f t="shared" si="133"/>
        <v>3</v>
      </c>
      <c r="EM17" s="7">
        <f t="shared" si="133"/>
        <v>3</v>
      </c>
      <c r="EN17" s="7">
        <f t="shared" si="133"/>
        <v>3</v>
      </c>
      <c r="EO17" s="7">
        <f t="shared" si="133"/>
        <v>3</v>
      </c>
      <c r="EP17" s="7">
        <f t="shared" si="133"/>
        <v>3</v>
      </c>
      <c r="EQ17" s="7">
        <f t="shared" si="133"/>
        <v>3</v>
      </c>
      <c r="ER17" s="7">
        <f t="shared" si="133"/>
        <v>3</v>
      </c>
      <c r="ES17" s="7">
        <f t="shared" si="133"/>
        <v>3</v>
      </c>
      <c r="ET17" s="7">
        <f t="shared" si="133"/>
        <v>4</v>
      </c>
      <c r="EU17" s="7">
        <f t="shared" si="133"/>
        <v>4</v>
      </c>
      <c r="EV17" s="7">
        <f t="shared" si="133"/>
        <v>4</v>
      </c>
      <c r="EW17" s="7">
        <f t="shared" si="133"/>
        <v>4</v>
      </c>
      <c r="EX17" s="7">
        <f>$DZ$17+CA17</f>
        <v>4</v>
      </c>
      <c r="EY17" s="7">
        <f t="shared" ref="EY17" si="134">$DZ$17+CB17</f>
        <v>4</v>
      </c>
      <c r="EZ17" s="7">
        <f>$EY$17+BD17</f>
        <v>4</v>
      </c>
      <c r="FA17" s="7">
        <f t="shared" ref="FA17:FU17" si="135">$EY$17+BE17</f>
        <v>4</v>
      </c>
      <c r="FB17" s="7">
        <f t="shared" si="135"/>
        <v>4</v>
      </c>
      <c r="FC17" s="7">
        <f t="shared" si="135"/>
        <v>4</v>
      </c>
      <c r="FD17" s="7">
        <f t="shared" si="135"/>
        <v>4</v>
      </c>
      <c r="FE17" s="7">
        <f t="shared" si="135"/>
        <v>4</v>
      </c>
      <c r="FF17" s="7">
        <f t="shared" si="135"/>
        <v>4</v>
      </c>
      <c r="FG17" s="7">
        <f t="shared" si="135"/>
        <v>4</v>
      </c>
      <c r="FH17" s="7">
        <f t="shared" si="135"/>
        <v>4</v>
      </c>
      <c r="FI17" s="7">
        <f t="shared" si="135"/>
        <v>4</v>
      </c>
      <c r="FJ17" s="7">
        <f t="shared" si="135"/>
        <v>4</v>
      </c>
      <c r="FK17" s="7">
        <f t="shared" si="135"/>
        <v>4</v>
      </c>
      <c r="FL17" s="7">
        <f t="shared" si="135"/>
        <v>4</v>
      </c>
      <c r="FM17" s="7">
        <f t="shared" si="135"/>
        <v>4</v>
      </c>
      <c r="FN17" s="7">
        <f t="shared" si="135"/>
        <v>4</v>
      </c>
      <c r="FO17" s="7">
        <f t="shared" si="135"/>
        <v>4</v>
      </c>
      <c r="FP17" s="7">
        <f t="shared" si="135"/>
        <v>4</v>
      </c>
      <c r="FQ17" s="7">
        <f t="shared" si="135"/>
        <v>4</v>
      </c>
      <c r="FR17" s="7">
        <f t="shared" si="135"/>
        <v>4</v>
      </c>
      <c r="FS17" s="7">
        <f t="shared" si="135"/>
        <v>5</v>
      </c>
      <c r="FT17" s="7">
        <f t="shared" si="135"/>
        <v>5</v>
      </c>
      <c r="FU17" s="7">
        <f t="shared" si="135"/>
        <v>5</v>
      </c>
      <c r="FV17" s="7">
        <f>$EY$17+BZ17</f>
        <v>5</v>
      </c>
      <c r="FW17" s="7">
        <f t="shared" ref="FW17" si="136">$EY$17+CA17</f>
        <v>5</v>
      </c>
      <c r="FX17" s="7">
        <f t="shared" ref="FX17" si="137">$EY$17+CB17</f>
        <v>5</v>
      </c>
      <c r="GC17" s="106" t="str">
        <f t="shared" si="30"/>
        <v>Fora de Faixa</v>
      </c>
      <c r="GD17" s="7" t="str">
        <f t="shared" si="31"/>
        <v>Fora de faixa</v>
      </c>
      <c r="GE17" s="7" t="str">
        <f t="shared" si="32"/>
        <v>Fora de Faixa</v>
      </c>
      <c r="GF17" s="7" t="str">
        <f t="shared" si="33"/>
        <v>Fora de Faixa</v>
      </c>
      <c r="GG17" s="7" t="str">
        <f t="shared" si="34"/>
        <v>Fora de Faixa</v>
      </c>
    </row>
    <row r="18" spans="2:189" ht="24" customHeight="1" x14ac:dyDescent="0.25">
      <c r="B18" s="474"/>
      <c r="C18" s="46">
        <v>12</v>
      </c>
      <c r="D18" s="47" t="str">
        <f>'Formação Completa'!D17</f>
        <v>Saxofone Soprano</v>
      </c>
      <c r="E18" s="48" t="str">
        <f>'Formação Completa'!F17</f>
        <v>Soprano</v>
      </c>
      <c r="F18" s="49">
        <f t="shared" si="65"/>
        <v>0</v>
      </c>
      <c r="G18" s="427" t="str">
        <f>IF($B$1=0,"",COUNTIFS('Quantidade Desejada de Músicos'!$B$46:$B$545,"*",'Quantidade Desejada de Músicos'!$C$46:$C$545,D18,'Quantidade Desejada de Músicos'!$D$46:$D$545,'Quantidade Desejada de Músicos'!$AC$3))</f>
        <v/>
      </c>
      <c r="H18" s="49" t="str">
        <f>IF($B$1=0,"",COUNTIFS('Quantidade Desejada de Músicos'!$B$46:$B$545,"*",'Quantidade Desejada de Músicos'!$C$46:$C$545,D18,'Quantidade Desejada de Músicos'!$D$46:$D$545,'Quantidade Desejada de Músicos'!$AC$4))</f>
        <v/>
      </c>
      <c r="I18" s="425" t="str">
        <f>IF($B$1=0,"",COUNTIFS('Quantidade Desejada de Músicos'!$B$46:$B$545,"*",'Quantidade Desejada de Músicos'!$C$46:$C$545,D18,'Quantidade Desejada de Músicos'!$D$46:$D$545,'Quantidade Desejada de Músicos'!$AC$5))</f>
        <v/>
      </c>
      <c r="J18" s="49" t="str">
        <f>IF($B$1=0,"",COUNTIFS('Quantidade Desejada de Músicos'!$B$46:$B$545,"*",'Quantidade Desejada de Músicos'!$C$46:$C$545,D18,'Quantidade Desejada de Músicos'!$D$46:$D$545,'Quantidade Desejada de Músicos'!$AC$6))</f>
        <v/>
      </c>
      <c r="K18" s="425" t="str">
        <f>IF($B$1=0,"",COUNTIFS('Quantidade Desejada de Músicos'!$B$46:$B$545,"*",'Quantidade Desejada de Músicos'!$C$46:$C$545,D18,'Quantidade Desejada de Músicos'!$D$46:$D$545,'Quantidade Desejada de Músicos'!$AC$7))</f>
        <v/>
      </c>
      <c r="L18" s="49">
        <f t="shared" si="73"/>
        <v>0</v>
      </c>
      <c r="M18" s="50">
        <f t="shared" si="56"/>
        <v>0</v>
      </c>
      <c r="N18" s="428" t="str">
        <f t="shared" si="57"/>
        <v/>
      </c>
      <c r="O18" s="51" t="str">
        <f t="shared" si="74"/>
        <v>Saxofone Soprano</v>
      </c>
      <c r="P18" s="39"/>
      <c r="Q18" s="20"/>
      <c r="R18" s="20"/>
      <c r="S18" s="20"/>
      <c r="T18" s="20"/>
      <c r="U18" s="20"/>
      <c r="V18" s="20"/>
      <c r="BA18" s="21">
        <v>16</v>
      </c>
      <c r="BB18" s="336" t="s">
        <v>36</v>
      </c>
      <c r="BD18" s="6">
        <f>'Formação Completa'!G21</f>
        <v>0</v>
      </c>
      <c r="BE18" s="6">
        <f>'Formação Completa'!I21</f>
        <v>0</v>
      </c>
      <c r="BF18" s="6">
        <f>'Formação Completa'!K21</f>
        <v>0</v>
      </c>
      <c r="BG18" s="6">
        <f>'Formação Completa'!M21</f>
        <v>0</v>
      </c>
      <c r="BH18" s="6">
        <f>'Formação Completa'!O21</f>
        <v>0</v>
      </c>
      <c r="BI18" s="6">
        <f>'Formação Completa'!Q21</f>
        <v>0</v>
      </c>
      <c r="BJ18" s="6">
        <f>'Formação Completa'!S21</f>
        <v>0</v>
      </c>
      <c r="BK18" s="6">
        <f>'Formação Completa'!U21</f>
        <v>0</v>
      </c>
      <c r="BL18" s="6">
        <f>'Formação Completa'!W21</f>
        <v>1</v>
      </c>
      <c r="BM18" s="6">
        <f>'Formação Completa'!Y21</f>
        <v>1</v>
      </c>
      <c r="BN18" s="6">
        <f>'Formação Completa'!AA21</f>
        <v>1</v>
      </c>
      <c r="BO18" s="6">
        <f>'Formação Completa'!AC21</f>
        <v>1</v>
      </c>
      <c r="BP18" s="6">
        <f>'Formação Completa'!AE21</f>
        <v>1</v>
      </c>
      <c r="BQ18" s="6">
        <f>'Formação Completa'!AG21</f>
        <v>2</v>
      </c>
      <c r="BR18" s="6">
        <f>'Formação Completa'!AI21</f>
        <v>2</v>
      </c>
      <c r="BS18" s="6">
        <f>'Formação Completa'!AK21</f>
        <v>2</v>
      </c>
      <c r="BT18" s="6">
        <f>'Formação Completa'!AM21</f>
        <v>3</v>
      </c>
      <c r="BU18" s="6">
        <f>'Formação Completa'!AO21</f>
        <v>3</v>
      </c>
      <c r="BV18" s="6">
        <f>'Formação Completa'!AQ21</f>
        <v>3</v>
      </c>
      <c r="BW18" s="6">
        <f>'Formação Completa'!AS21</f>
        <v>3</v>
      </c>
      <c r="BX18" s="6">
        <f>'Formação Completa'!AU21</f>
        <v>3</v>
      </c>
      <c r="BY18" s="6">
        <f>'Formação Completa'!AW21</f>
        <v>3</v>
      </c>
      <c r="BZ18" s="6">
        <f>'Formação Completa'!AY21</f>
        <v>3</v>
      </c>
      <c r="CA18" s="6">
        <f>'Formação Completa'!BA21</f>
        <v>4</v>
      </c>
      <c r="CB18" s="6">
        <f>'Formação Completa'!BC21</f>
        <v>4</v>
      </c>
      <c r="CC18" s="4">
        <f>$CB$18+BD18</f>
        <v>4</v>
      </c>
      <c r="CD18" s="4">
        <f t="shared" ref="CD18:DA18" si="138">$CB$18+BE18</f>
        <v>4</v>
      </c>
      <c r="CE18" s="4">
        <f t="shared" si="138"/>
        <v>4</v>
      </c>
      <c r="CF18" s="4">
        <f t="shared" si="138"/>
        <v>4</v>
      </c>
      <c r="CG18" s="4">
        <f t="shared" si="138"/>
        <v>4</v>
      </c>
      <c r="CH18" s="4">
        <f t="shared" si="138"/>
        <v>4</v>
      </c>
      <c r="CI18" s="4">
        <f t="shared" si="138"/>
        <v>4</v>
      </c>
      <c r="CJ18" s="4">
        <f t="shared" si="138"/>
        <v>4</v>
      </c>
      <c r="CK18" s="4">
        <f t="shared" si="138"/>
        <v>5</v>
      </c>
      <c r="CL18" s="4">
        <f t="shared" si="138"/>
        <v>5</v>
      </c>
      <c r="CM18" s="4">
        <f t="shared" si="138"/>
        <v>5</v>
      </c>
      <c r="CN18" s="4">
        <f t="shared" si="138"/>
        <v>5</v>
      </c>
      <c r="CO18" s="4">
        <f t="shared" si="138"/>
        <v>5</v>
      </c>
      <c r="CP18" s="4">
        <f t="shared" si="138"/>
        <v>6</v>
      </c>
      <c r="CQ18" s="4">
        <f t="shared" si="138"/>
        <v>6</v>
      </c>
      <c r="CR18" s="4">
        <f t="shared" si="138"/>
        <v>6</v>
      </c>
      <c r="CS18" s="4">
        <f t="shared" si="138"/>
        <v>7</v>
      </c>
      <c r="CT18" s="4">
        <f t="shared" si="138"/>
        <v>7</v>
      </c>
      <c r="CU18" s="4">
        <f t="shared" si="138"/>
        <v>7</v>
      </c>
      <c r="CV18" s="4">
        <f t="shared" si="138"/>
        <v>7</v>
      </c>
      <c r="CW18" s="4">
        <f t="shared" si="138"/>
        <v>7</v>
      </c>
      <c r="CX18" s="4">
        <f t="shared" si="138"/>
        <v>7</v>
      </c>
      <c r="CY18" s="4">
        <f t="shared" si="138"/>
        <v>7</v>
      </c>
      <c r="CZ18" s="4">
        <f t="shared" si="138"/>
        <v>8</v>
      </c>
      <c r="DA18" s="4">
        <f t="shared" si="138"/>
        <v>8</v>
      </c>
      <c r="DB18" s="7">
        <f>$DA$18+BD18</f>
        <v>8</v>
      </c>
      <c r="DC18" s="7">
        <f t="shared" ref="DC18:DZ18" si="139">$DA$18+BE18</f>
        <v>8</v>
      </c>
      <c r="DD18" s="7">
        <f t="shared" si="139"/>
        <v>8</v>
      </c>
      <c r="DE18" s="7">
        <f t="shared" si="139"/>
        <v>8</v>
      </c>
      <c r="DF18" s="7">
        <f t="shared" si="139"/>
        <v>8</v>
      </c>
      <c r="DG18" s="7">
        <f t="shared" si="139"/>
        <v>8</v>
      </c>
      <c r="DH18" s="7">
        <f t="shared" si="139"/>
        <v>8</v>
      </c>
      <c r="DI18" s="7">
        <f t="shared" si="139"/>
        <v>8</v>
      </c>
      <c r="DJ18" s="7">
        <f t="shared" si="139"/>
        <v>9</v>
      </c>
      <c r="DK18" s="7">
        <f t="shared" si="139"/>
        <v>9</v>
      </c>
      <c r="DL18" s="7">
        <f t="shared" si="139"/>
        <v>9</v>
      </c>
      <c r="DM18" s="7">
        <f t="shared" si="139"/>
        <v>9</v>
      </c>
      <c r="DN18" s="7">
        <f t="shared" si="139"/>
        <v>9</v>
      </c>
      <c r="DO18" s="7">
        <f t="shared" si="139"/>
        <v>10</v>
      </c>
      <c r="DP18" s="7">
        <f t="shared" si="139"/>
        <v>10</v>
      </c>
      <c r="DQ18" s="7">
        <f t="shared" si="139"/>
        <v>10</v>
      </c>
      <c r="DR18" s="7">
        <f t="shared" si="139"/>
        <v>11</v>
      </c>
      <c r="DS18" s="7">
        <f t="shared" si="139"/>
        <v>11</v>
      </c>
      <c r="DT18" s="7">
        <f t="shared" si="139"/>
        <v>11</v>
      </c>
      <c r="DU18" s="7">
        <f t="shared" si="139"/>
        <v>11</v>
      </c>
      <c r="DV18" s="7">
        <f t="shared" si="139"/>
        <v>11</v>
      </c>
      <c r="DW18" s="7">
        <f t="shared" si="139"/>
        <v>11</v>
      </c>
      <c r="DX18" s="7">
        <f t="shared" si="139"/>
        <v>11</v>
      </c>
      <c r="DY18" s="7">
        <f t="shared" si="139"/>
        <v>12</v>
      </c>
      <c r="DZ18" s="7">
        <f t="shared" si="139"/>
        <v>12</v>
      </c>
      <c r="EA18" s="7">
        <f>$DZ$18+BD18</f>
        <v>12</v>
      </c>
      <c r="EB18" s="7">
        <f t="shared" ref="EB18:EW18" si="140">$DZ$18+BE18</f>
        <v>12</v>
      </c>
      <c r="EC18" s="7">
        <f t="shared" si="140"/>
        <v>12</v>
      </c>
      <c r="ED18" s="7">
        <f t="shared" si="140"/>
        <v>12</v>
      </c>
      <c r="EE18" s="7">
        <f t="shared" si="140"/>
        <v>12</v>
      </c>
      <c r="EF18" s="7">
        <f t="shared" si="140"/>
        <v>12</v>
      </c>
      <c r="EG18" s="7">
        <f t="shared" si="140"/>
        <v>12</v>
      </c>
      <c r="EH18" s="7">
        <f t="shared" si="140"/>
        <v>12</v>
      </c>
      <c r="EI18" s="7">
        <f t="shared" si="140"/>
        <v>13</v>
      </c>
      <c r="EJ18" s="7">
        <f t="shared" si="140"/>
        <v>13</v>
      </c>
      <c r="EK18" s="7">
        <f t="shared" si="140"/>
        <v>13</v>
      </c>
      <c r="EL18" s="7">
        <f t="shared" si="140"/>
        <v>13</v>
      </c>
      <c r="EM18" s="7">
        <f t="shared" si="140"/>
        <v>13</v>
      </c>
      <c r="EN18" s="7">
        <f t="shared" si="140"/>
        <v>14</v>
      </c>
      <c r="EO18" s="7">
        <f t="shared" si="140"/>
        <v>14</v>
      </c>
      <c r="EP18" s="7">
        <f t="shared" si="140"/>
        <v>14</v>
      </c>
      <c r="EQ18" s="7">
        <f t="shared" si="140"/>
        <v>15</v>
      </c>
      <c r="ER18" s="7">
        <f t="shared" si="140"/>
        <v>15</v>
      </c>
      <c r="ES18" s="7">
        <f t="shared" si="140"/>
        <v>15</v>
      </c>
      <c r="ET18" s="7">
        <f t="shared" si="140"/>
        <v>15</v>
      </c>
      <c r="EU18" s="7">
        <f t="shared" si="140"/>
        <v>15</v>
      </c>
      <c r="EV18" s="7">
        <f t="shared" si="140"/>
        <v>15</v>
      </c>
      <c r="EW18" s="7">
        <f t="shared" si="140"/>
        <v>15</v>
      </c>
      <c r="EX18" s="7">
        <f>$DZ$18+CA18</f>
        <v>16</v>
      </c>
      <c r="EY18" s="7">
        <f t="shared" ref="EY18" si="141">$DZ$18+CB18</f>
        <v>16</v>
      </c>
      <c r="EZ18" s="7">
        <f>$EY$18+BD18</f>
        <v>16</v>
      </c>
      <c r="FA18" s="7">
        <f t="shared" ref="FA18:FU18" si="142">$EY$18+BE18</f>
        <v>16</v>
      </c>
      <c r="FB18" s="7">
        <f t="shared" si="142"/>
        <v>16</v>
      </c>
      <c r="FC18" s="7">
        <f t="shared" si="142"/>
        <v>16</v>
      </c>
      <c r="FD18" s="7">
        <f t="shared" si="142"/>
        <v>16</v>
      </c>
      <c r="FE18" s="7">
        <f t="shared" si="142"/>
        <v>16</v>
      </c>
      <c r="FF18" s="7">
        <f t="shared" si="142"/>
        <v>16</v>
      </c>
      <c r="FG18" s="7">
        <f t="shared" si="142"/>
        <v>16</v>
      </c>
      <c r="FH18" s="7">
        <f t="shared" si="142"/>
        <v>17</v>
      </c>
      <c r="FI18" s="7">
        <f t="shared" si="142"/>
        <v>17</v>
      </c>
      <c r="FJ18" s="7">
        <f t="shared" si="142"/>
        <v>17</v>
      </c>
      <c r="FK18" s="7">
        <f t="shared" si="142"/>
        <v>17</v>
      </c>
      <c r="FL18" s="7">
        <f t="shared" si="142"/>
        <v>17</v>
      </c>
      <c r="FM18" s="7">
        <f t="shared" si="142"/>
        <v>18</v>
      </c>
      <c r="FN18" s="7">
        <f t="shared" si="142"/>
        <v>18</v>
      </c>
      <c r="FO18" s="7">
        <f t="shared" si="142"/>
        <v>18</v>
      </c>
      <c r="FP18" s="7">
        <f t="shared" si="142"/>
        <v>19</v>
      </c>
      <c r="FQ18" s="7">
        <f t="shared" si="142"/>
        <v>19</v>
      </c>
      <c r="FR18" s="7">
        <f t="shared" si="142"/>
        <v>19</v>
      </c>
      <c r="FS18" s="7">
        <f t="shared" si="142"/>
        <v>19</v>
      </c>
      <c r="FT18" s="7">
        <f t="shared" si="142"/>
        <v>19</v>
      </c>
      <c r="FU18" s="7">
        <f t="shared" si="142"/>
        <v>19</v>
      </c>
      <c r="FV18" s="7">
        <f>$EY$18+BZ18</f>
        <v>19</v>
      </c>
      <c r="FW18" s="7">
        <f t="shared" ref="FW18" si="143">$EY$18+CA18</f>
        <v>20</v>
      </c>
      <c r="FX18" s="7">
        <f t="shared" ref="FX18" si="144">$EY$18+CB18</f>
        <v>20</v>
      </c>
      <c r="GC18" s="106" t="str">
        <f t="shared" si="30"/>
        <v>Fora de Faixa</v>
      </c>
      <c r="GD18" s="7" t="str">
        <f t="shared" si="31"/>
        <v>Fora de faixa</v>
      </c>
      <c r="GE18" s="7" t="str">
        <f t="shared" si="32"/>
        <v>Fora de Faixa</v>
      </c>
      <c r="GF18" s="7" t="str">
        <f t="shared" si="33"/>
        <v>Fora de Faixa</v>
      </c>
      <c r="GG18" s="7" t="str">
        <f t="shared" si="34"/>
        <v>Fora de Faixa</v>
      </c>
    </row>
    <row r="19" spans="2:189" ht="24" customHeight="1" x14ac:dyDescent="0.25">
      <c r="B19" s="474"/>
      <c r="C19" s="40">
        <v>13</v>
      </c>
      <c r="D19" s="41" t="str">
        <f>'Formação Completa'!D18</f>
        <v>Saxofone Alto</v>
      </c>
      <c r="E19" s="42" t="str">
        <f>'Formação Completa'!F18</f>
        <v>Contralto</v>
      </c>
      <c r="F19" s="43">
        <f t="shared" si="65"/>
        <v>0</v>
      </c>
      <c r="G19" s="429" t="str">
        <f>IF($B$1=0,"",COUNTIFS('Quantidade Desejada de Músicos'!$B$46:$B$545,"*",'Quantidade Desejada de Músicos'!$C$46:$C$545,D19,'Quantidade Desejada de Músicos'!$D$46:$D$545,'Quantidade Desejada de Músicos'!$AC$3))</f>
        <v/>
      </c>
      <c r="H19" s="55" t="str">
        <f>IF($B$1=0,"",COUNTIFS('Quantidade Desejada de Músicos'!$B$46:$B$545,"*",'Quantidade Desejada de Músicos'!$C$46:$C$545,D19,'Quantidade Desejada de Músicos'!$D$46:$D$545,'Quantidade Desejada de Músicos'!$AC$4))</f>
        <v/>
      </c>
      <c r="I19" s="425" t="str">
        <f>IF($B$1=0,"",COUNTIFS('Quantidade Desejada de Músicos'!$B$46:$B$545,"*",'Quantidade Desejada de Músicos'!$C$46:$C$545,D19,'Quantidade Desejada de Músicos'!$D$46:$D$545,'Quantidade Desejada de Músicos'!$AC$5))</f>
        <v/>
      </c>
      <c r="J19" s="55" t="str">
        <f>IF($B$1=0,"",COUNTIFS('Quantidade Desejada de Músicos'!$B$46:$B$545,"*",'Quantidade Desejada de Músicos'!$C$46:$C$545,D19,'Quantidade Desejada de Músicos'!$D$46:$D$545,'Quantidade Desejada de Músicos'!$AC$6))</f>
        <v/>
      </c>
      <c r="K19" s="425" t="str">
        <f>IF($B$1=0,"",COUNTIFS('Quantidade Desejada de Músicos'!$B$46:$B$545,"*",'Quantidade Desejada de Músicos'!$C$46:$C$545,D19,'Quantidade Desejada de Músicos'!$D$46:$D$545,'Quantidade Desejada de Músicos'!$AC$7))</f>
        <v/>
      </c>
      <c r="L19" s="43">
        <f t="shared" si="73"/>
        <v>0</v>
      </c>
      <c r="M19" s="44">
        <f t="shared" si="56"/>
        <v>0</v>
      </c>
      <c r="N19" s="426" t="str">
        <f t="shared" si="57"/>
        <v/>
      </c>
      <c r="O19" s="45" t="str">
        <f t="shared" si="74"/>
        <v>Saxofone Alto</v>
      </c>
      <c r="P19" s="39"/>
      <c r="Q19" s="20"/>
      <c r="R19" s="20"/>
      <c r="S19" s="20"/>
      <c r="T19" s="20"/>
      <c r="U19" s="20"/>
      <c r="V19" s="20"/>
      <c r="BA19" s="22">
        <v>17</v>
      </c>
      <c r="BB19" s="186" t="s">
        <v>84</v>
      </c>
      <c r="BD19" s="6">
        <f>'Formação Completa'!G22</f>
        <v>0</v>
      </c>
      <c r="BE19" s="6">
        <f>'Formação Completa'!I22</f>
        <v>0</v>
      </c>
      <c r="BF19" s="6">
        <f>'Formação Completa'!K22</f>
        <v>0</v>
      </c>
      <c r="BG19" s="6">
        <f>'Formação Completa'!M22</f>
        <v>1</v>
      </c>
      <c r="BH19" s="6">
        <f>'Formação Completa'!O22</f>
        <v>1</v>
      </c>
      <c r="BI19" s="6">
        <f>'Formação Completa'!Q22</f>
        <v>1</v>
      </c>
      <c r="BJ19" s="6">
        <f>'Formação Completa'!S22</f>
        <v>1</v>
      </c>
      <c r="BK19" s="6">
        <f>'Formação Completa'!U22</f>
        <v>1</v>
      </c>
      <c r="BL19" s="6">
        <f>'Formação Completa'!W22</f>
        <v>1</v>
      </c>
      <c r="BM19" s="6">
        <f>'Formação Completa'!Y22</f>
        <v>1</v>
      </c>
      <c r="BN19" s="6">
        <f>'Formação Completa'!AA22</f>
        <v>1</v>
      </c>
      <c r="BO19" s="6">
        <f>'Formação Completa'!AC22</f>
        <v>1</v>
      </c>
      <c r="BP19" s="6">
        <f>'Formação Completa'!AE22</f>
        <v>2</v>
      </c>
      <c r="BQ19" s="6">
        <f>'Formação Completa'!AG22</f>
        <v>2</v>
      </c>
      <c r="BR19" s="6">
        <f>'Formação Completa'!AI22</f>
        <v>2</v>
      </c>
      <c r="BS19" s="6">
        <f>'Formação Completa'!AK22</f>
        <v>2</v>
      </c>
      <c r="BT19" s="6">
        <f>'Formação Completa'!AM22</f>
        <v>2</v>
      </c>
      <c r="BU19" s="6">
        <f>'Formação Completa'!AO22</f>
        <v>2</v>
      </c>
      <c r="BV19" s="6">
        <f>'Formação Completa'!AQ22</f>
        <v>2</v>
      </c>
      <c r="BW19" s="6">
        <f>'Formação Completa'!AS22</f>
        <v>2</v>
      </c>
      <c r="BX19" s="6">
        <f>'Formação Completa'!AU22</f>
        <v>2</v>
      </c>
      <c r="BY19" s="6">
        <f>'Formação Completa'!AW22</f>
        <v>2</v>
      </c>
      <c r="BZ19" s="6">
        <f>'Formação Completa'!AY22</f>
        <v>2</v>
      </c>
      <c r="CA19" s="6">
        <f>'Formação Completa'!BA22</f>
        <v>2</v>
      </c>
      <c r="CB19" s="6">
        <f>'Formação Completa'!BC22</f>
        <v>2</v>
      </c>
      <c r="CC19" s="4">
        <f>$CB$19+BD19</f>
        <v>2</v>
      </c>
      <c r="CD19" s="4">
        <f t="shared" ref="CD19:DA19" si="145">$CB$19+BE19</f>
        <v>2</v>
      </c>
      <c r="CE19" s="4">
        <f t="shared" si="145"/>
        <v>2</v>
      </c>
      <c r="CF19" s="4">
        <f t="shared" si="145"/>
        <v>3</v>
      </c>
      <c r="CG19" s="4">
        <f t="shared" si="145"/>
        <v>3</v>
      </c>
      <c r="CH19" s="4">
        <f t="shared" si="145"/>
        <v>3</v>
      </c>
      <c r="CI19" s="4">
        <f t="shared" si="145"/>
        <v>3</v>
      </c>
      <c r="CJ19" s="4">
        <f t="shared" si="145"/>
        <v>3</v>
      </c>
      <c r="CK19" s="4">
        <f t="shared" si="145"/>
        <v>3</v>
      </c>
      <c r="CL19" s="4">
        <f t="shared" si="145"/>
        <v>3</v>
      </c>
      <c r="CM19" s="4">
        <f t="shared" si="145"/>
        <v>3</v>
      </c>
      <c r="CN19" s="4">
        <f t="shared" si="145"/>
        <v>3</v>
      </c>
      <c r="CO19" s="4">
        <f t="shared" si="145"/>
        <v>4</v>
      </c>
      <c r="CP19" s="4">
        <f t="shared" si="145"/>
        <v>4</v>
      </c>
      <c r="CQ19" s="4">
        <f t="shared" si="145"/>
        <v>4</v>
      </c>
      <c r="CR19" s="4">
        <f t="shared" si="145"/>
        <v>4</v>
      </c>
      <c r="CS19" s="4">
        <f t="shared" si="145"/>
        <v>4</v>
      </c>
      <c r="CT19" s="4">
        <f t="shared" si="145"/>
        <v>4</v>
      </c>
      <c r="CU19" s="4">
        <f t="shared" si="145"/>
        <v>4</v>
      </c>
      <c r="CV19" s="4">
        <f t="shared" si="145"/>
        <v>4</v>
      </c>
      <c r="CW19" s="4">
        <f t="shared" si="145"/>
        <v>4</v>
      </c>
      <c r="CX19" s="4">
        <f t="shared" si="145"/>
        <v>4</v>
      </c>
      <c r="CY19" s="4">
        <f t="shared" si="145"/>
        <v>4</v>
      </c>
      <c r="CZ19" s="4">
        <f t="shared" si="145"/>
        <v>4</v>
      </c>
      <c r="DA19" s="4">
        <f t="shared" si="145"/>
        <v>4</v>
      </c>
      <c r="DB19" s="7">
        <f>$DA$19+BD19</f>
        <v>4</v>
      </c>
      <c r="DC19" s="7">
        <f t="shared" ref="DC19:DZ19" si="146">$DA$19+BE19</f>
        <v>4</v>
      </c>
      <c r="DD19" s="7">
        <f t="shared" si="146"/>
        <v>4</v>
      </c>
      <c r="DE19" s="7">
        <f t="shared" si="146"/>
        <v>5</v>
      </c>
      <c r="DF19" s="7">
        <f t="shared" si="146"/>
        <v>5</v>
      </c>
      <c r="DG19" s="7">
        <f t="shared" si="146"/>
        <v>5</v>
      </c>
      <c r="DH19" s="7">
        <f t="shared" si="146"/>
        <v>5</v>
      </c>
      <c r="DI19" s="7">
        <f t="shared" si="146"/>
        <v>5</v>
      </c>
      <c r="DJ19" s="7">
        <f t="shared" si="146"/>
        <v>5</v>
      </c>
      <c r="DK19" s="7">
        <f t="shared" si="146"/>
        <v>5</v>
      </c>
      <c r="DL19" s="7">
        <f t="shared" si="146"/>
        <v>5</v>
      </c>
      <c r="DM19" s="7">
        <f t="shared" si="146"/>
        <v>5</v>
      </c>
      <c r="DN19" s="7">
        <f t="shared" si="146"/>
        <v>6</v>
      </c>
      <c r="DO19" s="7">
        <f t="shared" si="146"/>
        <v>6</v>
      </c>
      <c r="DP19" s="7">
        <f t="shared" si="146"/>
        <v>6</v>
      </c>
      <c r="DQ19" s="7">
        <f t="shared" si="146"/>
        <v>6</v>
      </c>
      <c r="DR19" s="7">
        <f t="shared" si="146"/>
        <v>6</v>
      </c>
      <c r="DS19" s="7">
        <f t="shared" si="146"/>
        <v>6</v>
      </c>
      <c r="DT19" s="7">
        <f t="shared" si="146"/>
        <v>6</v>
      </c>
      <c r="DU19" s="7">
        <f t="shared" si="146"/>
        <v>6</v>
      </c>
      <c r="DV19" s="7">
        <f t="shared" si="146"/>
        <v>6</v>
      </c>
      <c r="DW19" s="7">
        <f t="shared" si="146"/>
        <v>6</v>
      </c>
      <c r="DX19" s="7">
        <f t="shared" si="146"/>
        <v>6</v>
      </c>
      <c r="DY19" s="7">
        <f t="shared" si="146"/>
        <v>6</v>
      </c>
      <c r="DZ19" s="7">
        <f t="shared" si="146"/>
        <v>6</v>
      </c>
      <c r="EA19" s="7">
        <f>$DZ$19+BD19</f>
        <v>6</v>
      </c>
      <c r="EB19" s="7">
        <f t="shared" ref="EB19:EW19" si="147">$DZ$19+BE19</f>
        <v>6</v>
      </c>
      <c r="EC19" s="7">
        <f t="shared" si="147"/>
        <v>6</v>
      </c>
      <c r="ED19" s="7">
        <f t="shared" si="147"/>
        <v>7</v>
      </c>
      <c r="EE19" s="7">
        <f t="shared" si="147"/>
        <v>7</v>
      </c>
      <c r="EF19" s="7">
        <f t="shared" si="147"/>
        <v>7</v>
      </c>
      <c r="EG19" s="7">
        <f t="shared" si="147"/>
        <v>7</v>
      </c>
      <c r="EH19" s="7">
        <f t="shared" si="147"/>
        <v>7</v>
      </c>
      <c r="EI19" s="7">
        <f t="shared" si="147"/>
        <v>7</v>
      </c>
      <c r="EJ19" s="7">
        <f t="shared" si="147"/>
        <v>7</v>
      </c>
      <c r="EK19" s="7">
        <f t="shared" si="147"/>
        <v>7</v>
      </c>
      <c r="EL19" s="7">
        <f t="shared" si="147"/>
        <v>7</v>
      </c>
      <c r="EM19" s="7">
        <f t="shared" si="147"/>
        <v>8</v>
      </c>
      <c r="EN19" s="7">
        <f t="shared" si="147"/>
        <v>8</v>
      </c>
      <c r="EO19" s="7">
        <f t="shared" si="147"/>
        <v>8</v>
      </c>
      <c r="EP19" s="7">
        <f t="shared" si="147"/>
        <v>8</v>
      </c>
      <c r="EQ19" s="7">
        <f t="shared" si="147"/>
        <v>8</v>
      </c>
      <c r="ER19" s="7">
        <f t="shared" si="147"/>
        <v>8</v>
      </c>
      <c r="ES19" s="7">
        <f t="shared" si="147"/>
        <v>8</v>
      </c>
      <c r="ET19" s="7">
        <f t="shared" si="147"/>
        <v>8</v>
      </c>
      <c r="EU19" s="7">
        <f t="shared" si="147"/>
        <v>8</v>
      </c>
      <c r="EV19" s="7">
        <f t="shared" si="147"/>
        <v>8</v>
      </c>
      <c r="EW19" s="7">
        <f t="shared" si="147"/>
        <v>8</v>
      </c>
      <c r="EX19" s="7">
        <f>$DZ$19+CA19</f>
        <v>8</v>
      </c>
      <c r="EY19" s="7">
        <f t="shared" ref="EY19" si="148">$DZ$19+CB19</f>
        <v>8</v>
      </c>
      <c r="EZ19" s="7">
        <f>$EY$19+BD19</f>
        <v>8</v>
      </c>
      <c r="FA19" s="7">
        <f t="shared" ref="FA19:FU19" si="149">$EY$19+BE19</f>
        <v>8</v>
      </c>
      <c r="FB19" s="7">
        <f t="shared" si="149"/>
        <v>8</v>
      </c>
      <c r="FC19" s="7">
        <f t="shared" si="149"/>
        <v>9</v>
      </c>
      <c r="FD19" s="7">
        <f t="shared" si="149"/>
        <v>9</v>
      </c>
      <c r="FE19" s="7">
        <f t="shared" si="149"/>
        <v>9</v>
      </c>
      <c r="FF19" s="7">
        <f t="shared" si="149"/>
        <v>9</v>
      </c>
      <c r="FG19" s="7">
        <f t="shared" si="149"/>
        <v>9</v>
      </c>
      <c r="FH19" s="7">
        <f t="shared" si="149"/>
        <v>9</v>
      </c>
      <c r="FI19" s="7">
        <f t="shared" si="149"/>
        <v>9</v>
      </c>
      <c r="FJ19" s="7">
        <f t="shared" si="149"/>
        <v>9</v>
      </c>
      <c r="FK19" s="7">
        <f t="shared" si="149"/>
        <v>9</v>
      </c>
      <c r="FL19" s="7">
        <f t="shared" si="149"/>
        <v>10</v>
      </c>
      <c r="FM19" s="7">
        <f t="shared" si="149"/>
        <v>10</v>
      </c>
      <c r="FN19" s="7">
        <f t="shared" si="149"/>
        <v>10</v>
      </c>
      <c r="FO19" s="7">
        <f t="shared" si="149"/>
        <v>10</v>
      </c>
      <c r="FP19" s="7">
        <f t="shared" si="149"/>
        <v>10</v>
      </c>
      <c r="FQ19" s="7">
        <f t="shared" si="149"/>
        <v>10</v>
      </c>
      <c r="FR19" s="7">
        <f t="shared" si="149"/>
        <v>10</v>
      </c>
      <c r="FS19" s="7">
        <f t="shared" si="149"/>
        <v>10</v>
      </c>
      <c r="FT19" s="7">
        <f t="shared" si="149"/>
        <v>10</v>
      </c>
      <c r="FU19" s="7">
        <f t="shared" si="149"/>
        <v>10</v>
      </c>
      <c r="FV19" s="7">
        <f>$EY$19+BZ19</f>
        <v>10</v>
      </c>
      <c r="FW19" s="7">
        <f t="shared" ref="FW19" si="150">$EY$19+CA19</f>
        <v>10</v>
      </c>
      <c r="FX19" s="7">
        <f t="shared" ref="FX19" si="151">$EY$19+CB19</f>
        <v>10</v>
      </c>
      <c r="GC19" s="106" t="str">
        <f t="shared" si="30"/>
        <v>Fora de Faixa</v>
      </c>
      <c r="GD19" s="7" t="str">
        <f t="shared" si="31"/>
        <v>Fora de faixa</v>
      </c>
      <c r="GE19" s="7" t="str">
        <f t="shared" si="32"/>
        <v>Fora de Faixa</v>
      </c>
      <c r="GF19" s="7" t="str">
        <f t="shared" si="33"/>
        <v>Fora de Faixa</v>
      </c>
      <c r="GG19" s="7" t="str">
        <f t="shared" si="34"/>
        <v>Fora de Faixa</v>
      </c>
    </row>
    <row r="20" spans="2:189" ht="24" customHeight="1" x14ac:dyDescent="0.25">
      <c r="B20" s="474"/>
      <c r="C20" s="46">
        <v>14</v>
      </c>
      <c r="D20" s="47" t="str">
        <f>'Formação Completa'!D19</f>
        <v>Saxofone Tenor</v>
      </c>
      <c r="E20" s="48" t="str">
        <f>'Formação Completa'!F19</f>
        <v>Tenor</v>
      </c>
      <c r="F20" s="49">
        <f t="shared" si="65"/>
        <v>0</v>
      </c>
      <c r="G20" s="427" t="str">
        <f>IF($B$1=0,"",COUNTIFS('Quantidade Desejada de Músicos'!$B$46:$B$545,"*",'Quantidade Desejada de Músicos'!$C$46:$C$545,D20,'Quantidade Desejada de Músicos'!$D$46:$D$545,'Quantidade Desejada de Músicos'!$AC$3))</f>
        <v/>
      </c>
      <c r="H20" s="49" t="str">
        <f>IF($B$1=0,"",COUNTIFS('Quantidade Desejada de Músicos'!$B$46:$B$545,"*",'Quantidade Desejada de Músicos'!$C$46:$C$545,D20,'Quantidade Desejada de Músicos'!$D$46:$D$545,'Quantidade Desejada de Músicos'!$AC$4))</f>
        <v/>
      </c>
      <c r="I20" s="425" t="str">
        <f>IF($B$1=0,"",COUNTIFS('Quantidade Desejada de Músicos'!$B$46:$B$545,"*",'Quantidade Desejada de Músicos'!$C$46:$C$545,D20,'Quantidade Desejada de Músicos'!$D$46:$D$545,'Quantidade Desejada de Músicos'!$AC$5))</f>
        <v/>
      </c>
      <c r="J20" s="49" t="str">
        <f>IF($B$1=0,"",COUNTIFS('Quantidade Desejada de Músicos'!$B$46:$B$545,"*",'Quantidade Desejada de Músicos'!$C$46:$C$545,D20,'Quantidade Desejada de Músicos'!$D$46:$D$545,'Quantidade Desejada de Músicos'!$AC$6))</f>
        <v/>
      </c>
      <c r="K20" s="425" t="str">
        <f>IF($B$1=0,"",COUNTIFS('Quantidade Desejada de Músicos'!$B$46:$B$545,"*",'Quantidade Desejada de Músicos'!$C$46:$C$545,D20,'Quantidade Desejada de Músicos'!$D$46:$D$545,'Quantidade Desejada de Músicos'!$AC$7))</f>
        <v/>
      </c>
      <c r="L20" s="49">
        <f t="shared" si="73"/>
        <v>0</v>
      </c>
      <c r="M20" s="50">
        <f t="shared" si="56"/>
        <v>0</v>
      </c>
      <c r="N20" s="428" t="str">
        <f t="shared" si="57"/>
        <v/>
      </c>
      <c r="O20" s="51" t="str">
        <f t="shared" si="74"/>
        <v>Saxofone Tenor</v>
      </c>
      <c r="P20" s="39"/>
      <c r="Q20" s="20"/>
      <c r="R20" s="20"/>
      <c r="S20" s="20"/>
      <c r="T20" s="20"/>
      <c r="U20" s="20"/>
      <c r="V20" s="20"/>
      <c r="BA20" s="22">
        <v>18</v>
      </c>
      <c r="BB20" s="146" t="s">
        <v>144</v>
      </c>
      <c r="BD20" s="6">
        <f>'Formação Completa'!G23</f>
        <v>0</v>
      </c>
      <c r="BE20" s="6">
        <f>'Formação Completa'!I23</f>
        <v>0</v>
      </c>
      <c r="BF20" s="6">
        <f>'Formação Completa'!K23</f>
        <v>1</v>
      </c>
      <c r="BG20" s="6">
        <f>'Formação Completa'!M23</f>
        <v>1</v>
      </c>
      <c r="BH20" s="6">
        <f>'Formação Completa'!O23</f>
        <v>1</v>
      </c>
      <c r="BI20" s="6">
        <f>'Formação Completa'!Q23</f>
        <v>2</v>
      </c>
      <c r="BJ20" s="6">
        <f>'Formação Completa'!S23</f>
        <v>2</v>
      </c>
      <c r="BK20" s="6">
        <f>'Formação Completa'!U23</f>
        <v>3</v>
      </c>
      <c r="BL20" s="6">
        <f>'Formação Completa'!W23</f>
        <v>3</v>
      </c>
      <c r="BM20" s="6">
        <f>'Formação Completa'!Y23</f>
        <v>3</v>
      </c>
      <c r="BN20" s="6">
        <f>'Formação Completa'!AA23</f>
        <v>3</v>
      </c>
      <c r="BO20" s="6">
        <f>'Formação Completa'!AC23</f>
        <v>3</v>
      </c>
      <c r="BP20" s="6">
        <f>'Formação Completa'!AE23</f>
        <v>3</v>
      </c>
      <c r="BQ20" s="6">
        <f>'Formação Completa'!AG23</f>
        <v>3</v>
      </c>
      <c r="BR20" s="6">
        <f>'Formação Completa'!AI23</f>
        <v>4</v>
      </c>
      <c r="BS20" s="6">
        <f>'Formação Completa'!AK23</f>
        <v>4</v>
      </c>
      <c r="BT20" s="6">
        <f>'Formação Completa'!AM23</f>
        <v>4</v>
      </c>
      <c r="BU20" s="6">
        <f>'Formação Completa'!AO23</f>
        <v>4</v>
      </c>
      <c r="BV20" s="6">
        <f>'Formação Completa'!AQ23</f>
        <v>4</v>
      </c>
      <c r="BW20" s="6">
        <f>'Formação Completa'!AS23</f>
        <v>5</v>
      </c>
      <c r="BX20" s="6">
        <f>'Formação Completa'!AU23</f>
        <v>6</v>
      </c>
      <c r="BY20" s="6">
        <f>'Formação Completa'!AW23</f>
        <v>6</v>
      </c>
      <c r="BZ20" s="6">
        <f>'Formação Completa'!AY23</f>
        <v>6</v>
      </c>
      <c r="CA20" s="6">
        <f>'Formação Completa'!BA23</f>
        <v>6</v>
      </c>
      <c r="CB20" s="6">
        <f>'Formação Completa'!BC23</f>
        <v>6</v>
      </c>
      <c r="CC20" s="4">
        <f>$CB$20+BD20</f>
        <v>6</v>
      </c>
      <c r="CD20" s="4">
        <f t="shared" ref="CD20:DA20" si="152">$CB$20+BE20</f>
        <v>6</v>
      </c>
      <c r="CE20" s="4">
        <f t="shared" si="152"/>
        <v>7</v>
      </c>
      <c r="CF20" s="4">
        <f t="shared" si="152"/>
        <v>7</v>
      </c>
      <c r="CG20" s="4">
        <f t="shared" si="152"/>
        <v>7</v>
      </c>
      <c r="CH20" s="4">
        <f t="shared" si="152"/>
        <v>8</v>
      </c>
      <c r="CI20" s="4">
        <f t="shared" si="152"/>
        <v>8</v>
      </c>
      <c r="CJ20" s="4">
        <f t="shared" si="152"/>
        <v>9</v>
      </c>
      <c r="CK20" s="4">
        <f t="shared" si="152"/>
        <v>9</v>
      </c>
      <c r="CL20" s="4">
        <f t="shared" si="152"/>
        <v>9</v>
      </c>
      <c r="CM20" s="4">
        <f t="shared" si="152"/>
        <v>9</v>
      </c>
      <c r="CN20" s="4">
        <f t="shared" si="152"/>
        <v>9</v>
      </c>
      <c r="CO20" s="4">
        <f t="shared" si="152"/>
        <v>9</v>
      </c>
      <c r="CP20" s="4">
        <f t="shared" si="152"/>
        <v>9</v>
      </c>
      <c r="CQ20" s="4">
        <f t="shared" si="152"/>
        <v>10</v>
      </c>
      <c r="CR20" s="4">
        <f t="shared" si="152"/>
        <v>10</v>
      </c>
      <c r="CS20" s="4">
        <f t="shared" si="152"/>
        <v>10</v>
      </c>
      <c r="CT20" s="4">
        <f t="shared" si="152"/>
        <v>10</v>
      </c>
      <c r="CU20" s="4">
        <f t="shared" si="152"/>
        <v>10</v>
      </c>
      <c r="CV20" s="4">
        <f t="shared" si="152"/>
        <v>11</v>
      </c>
      <c r="CW20" s="4">
        <f t="shared" si="152"/>
        <v>12</v>
      </c>
      <c r="CX20" s="4">
        <f t="shared" si="152"/>
        <v>12</v>
      </c>
      <c r="CY20" s="4">
        <f t="shared" si="152"/>
        <v>12</v>
      </c>
      <c r="CZ20" s="4">
        <f t="shared" si="152"/>
        <v>12</v>
      </c>
      <c r="DA20" s="4">
        <f t="shared" si="152"/>
        <v>12</v>
      </c>
      <c r="DB20" s="7">
        <f>$DA$20+BD20</f>
        <v>12</v>
      </c>
      <c r="DC20" s="7">
        <f t="shared" ref="DC20:DZ20" si="153">$DA$20+BE20</f>
        <v>12</v>
      </c>
      <c r="DD20" s="7">
        <f t="shared" si="153"/>
        <v>13</v>
      </c>
      <c r="DE20" s="7">
        <f t="shared" si="153"/>
        <v>13</v>
      </c>
      <c r="DF20" s="7">
        <f t="shared" si="153"/>
        <v>13</v>
      </c>
      <c r="DG20" s="7">
        <f t="shared" si="153"/>
        <v>14</v>
      </c>
      <c r="DH20" s="7">
        <f t="shared" si="153"/>
        <v>14</v>
      </c>
      <c r="DI20" s="7">
        <f t="shared" si="153"/>
        <v>15</v>
      </c>
      <c r="DJ20" s="7">
        <f t="shared" si="153"/>
        <v>15</v>
      </c>
      <c r="DK20" s="7">
        <f t="shared" si="153"/>
        <v>15</v>
      </c>
      <c r="DL20" s="7">
        <f t="shared" si="153"/>
        <v>15</v>
      </c>
      <c r="DM20" s="7">
        <f t="shared" si="153"/>
        <v>15</v>
      </c>
      <c r="DN20" s="7">
        <f t="shared" si="153"/>
        <v>15</v>
      </c>
      <c r="DO20" s="7">
        <f t="shared" si="153"/>
        <v>15</v>
      </c>
      <c r="DP20" s="7">
        <f t="shared" si="153"/>
        <v>16</v>
      </c>
      <c r="DQ20" s="7">
        <f t="shared" si="153"/>
        <v>16</v>
      </c>
      <c r="DR20" s="7">
        <f t="shared" si="153"/>
        <v>16</v>
      </c>
      <c r="DS20" s="7">
        <f t="shared" si="153"/>
        <v>16</v>
      </c>
      <c r="DT20" s="7">
        <f t="shared" si="153"/>
        <v>16</v>
      </c>
      <c r="DU20" s="7">
        <f t="shared" si="153"/>
        <v>17</v>
      </c>
      <c r="DV20" s="7">
        <f t="shared" si="153"/>
        <v>18</v>
      </c>
      <c r="DW20" s="7">
        <f t="shared" si="153"/>
        <v>18</v>
      </c>
      <c r="DX20" s="7">
        <f t="shared" si="153"/>
        <v>18</v>
      </c>
      <c r="DY20" s="7">
        <f t="shared" si="153"/>
        <v>18</v>
      </c>
      <c r="DZ20" s="7">
        <f t="shared" si="153"/>
        <v>18</v>
      </c>
      <c r="EA20" s="7">
        <f>$DZ$20+BD20</f>
        <v>18</v>
      </c>
      <c r="EB20" s="7">
        <f t="shared" ref="EB20:EY20" si="154">$DZ$20+BE20</f>
        <v>18</v>
      </c>
      <c r="EC20" s="7">
        <f t="shared" si="154"/>
        <v>19</v>
      </c>
      <c r="ED20" s="7">
        <f t="shared" si="154"/>
        <v>19</v>
      </c>
      <c r="EE20" s="7">
        <f t="shared" si="154"/>
        <v>19</v>
      </c>
      <c r="EF20" s="7">
        <f t="shared" si="154"/>
        <v>20</v>
      </c>
      <c r="EG20" s="7">
        <f t="shared" si="154"/>
        <v>20</v>
      </c>
      <c r="EH20" s="7">
        <f t="shared" si="154"/>
        <v>21</v>
      </c>
      <c r="EI20" s="7">
        <f t="shared" si="154"/>
        <v>21</v>
      </c>
      <c r="EJ20" s="7">
        <f t="shared" si="154"/>
        <v>21</v>
      </c>
      <c r="EK20" s="7">
        <f t="shared" si="154"/>
        <v>21</v>
      </c>
      <c r="EL20" s="7">
        <f t="shared" si="154"/>
        <v>21</v>
      </c>
      <c r="EM20" s="7">
        <f t="shared" si="154"/>
        <v>21</v>
      </c>
      <c r="EN20" s="7">
        <f t="shared" si="154"/>
        <v>21</v>
      </c>
      <c r="EO20" s="7">
        <f t="shared" si="154"/>
        <v>22</v>
      </c>
      <c r="EP20" s="7">
        <f t="shared" si="154"/>
        <v>22</v>
      </c>
      <c r="EQ20" s="7">
        <f t="shared" si="154"/>
        <v>22</v>
      </c>
      <c r="ER20" s="7">
        <f t="shared" si="154"/>
        <v>22</v>
      </c>
      <c r="ES20" s="7">
        <f t="shared" si="154"/>
        <v>22</v>
      </c>
      <c r="ET20" s="7">
        <f t="shared" si="154"/>
        <v>23</v>
      </c>
      <c r="EU20" s="7">
        <f t="shared" si="154"/>
        <v>24</v>
      </c>
      <c r="EV20" s="7">
        <f t="shared" si="154"/>
        <v>24</v>
      </c>
      <c r="EW20" s="7">
        <f t="shared" si="154"/>
        <v>24</v>
      </c>
      <c r="EX20" s="7">
        <f t="shared" si="154"/>
        <v>24</v>
      </c>
      <c r="EY20" s="7">
        <f t="shared" si="154"/>
        <v>24</v>
      </c>
      <c r="EZ20" s="7">
        <f>$EY$20+BD20</f>
        <v>24</v>
      </c>
      <c r="FA20" s="7">
        <f>$EY$20+BE20</f>
        <v>24</v>
      </c>
      <c r="FB20" s="7">
        <f t="shared" ref="FB20:FX20" si="155">$EY$20+BF20</f>
        <v>25</v>
      </c>
      <c r="FC20" s="7">
        <f t="shared" si="155"/>
        <v>25</v>
      </c>
      <c r="FD20" s="7">
        <f t="shared" si="155"/>
        <v>25</v>
      </c>
      <c r="FE20" s="7">
        <f t="shared" si="155"/>
        <v>26</v>
      </c>
      <c r="FF20" s="7">
        <f t="shared" si="155"/>
        <v>26</v>
      </c>
      <c r="FG20" s="7">
        <f t="shared" si="155"/>
        <v>27</v>
      </c>
      <c r="FH20" s="7">
        <f t="shared" si="155"/>
        <v>27</v>
      </c>
      <c r="FI20" s="7">
        <f t="shared" si="155"/>
        <v>27</v>
      </c>
      <c r="FJ20" s="7">
        <f t="shared" si="155"/>
        <v>27</v>
      </c>
      <c r="FK20" s="7">
        <f t="shared" si="155"/>
        <v>27</v>
      </c>
      <c r="FL20" s="7">
        <f t="shared" si="155"/>
        <v>27</v>
      </c>
      <c r="FM20" s="7">
        <f t="shared" si="155"/>
        <v>27</v>
      </c>
      <c r="FN20" s="7">
        <f t="shared" si="155"/>
        <v>28</v>
      </c>
      <c r="FO20" s="7">
        <f t="shared" si="155"/>
        <v>28</v>
      </c>
      <c r="FP20" s="7">
        <f t="shared" si="155"/>
        <v>28</v>
      </c>
      <c r="FQ20" s="7">
        <f t="shared" si="155"/>
        <v>28</v>
      </c>
      <c r="FR20" s="7">
        <f t="shared" si="155"/>
        <v>28</v>
      </c>
      <c r="FS20" s="7">
        <f t="shared" si="155"/>
        <v>29</v>
      </c>
      <c r="FT20" s="7">
        <f t="shared" si="155"/>
        <v>30</v>
      </c>
      <c r="FU20" s="7">
        <f t="shared" si="155"/>
        <v>30</v>
      </c>
      <c r="FV20" s="7">
        <f t="shared" si="155"/>
        <v>30</v>
      </c>
      <c r="FW20" s="7">
        <f t="shared" si="155"/>
        <v>30</v>
      </c>
      <c r="FX20" s="7">
        <f t="shared" si="155"/>
        <v>30</v>
      </c>
      <c r="GC20" s="106" t="str">
        <f t="shared" si="30"/>
        <v>Fora de Faixa</v>
      </c>
      <c r="GD20" s="7" t="str">
        <f t="shared" ref="GD20" si="156">IF($B$1=104,CC20,(IF($B$1=108,CD20,(IF($B$1=112,CE20,(IF($B$1=116,CF20,(IF($B$1=120,CG20,(IF($B$1=124,CH20,(IF($B$1=128,CI20,(IF($B$1=132,CJ20,(IF($B$1=136,CK20,(IF($B$1=140,CL20,(IF($B$1=144,CM20,(IF($B$1=148,CN20,(IF($B$1=152,CO20,(IF($B$1=156,CP20,(IF($B$1=160,CQ20,(IF($B$1=164,CR20,(IF($B$1=168,CS20,(IF($B$1=172,CT20,(IF($B$1=176,CU20,(IF($B$1=180,CV20,(IF($B$1=184,CW20,(IF($B$1=188,CX20,(IF($B$1=192,CY20,(IF($B$1=196,CZ20,(IF($B$1=200,DA20,"Fora de faixa")))))))))))))))))))))))))))))))))))))))))))))))))</f>
        <v>Fora de faixa</v>
      </c>
      <c r="GE20" s="7" t="str">
        <f t="shared" ref="GE20" si="157">IF($B$1=204,DB20,(IF($B$1=208,DC20,(IF($B$1=212,DD20,(IF($B$1=216,DE20,(IF($B$1=220,DF20,(IF($B$1=224,DG20,(IF($B$1=228,DH20,(IF($B$1=232,DI20,(IF($B$1=236,DJ20,(IF($B$1=240,DK20,(IF($B$1=244,DL20,(IF($B$1=248,DM20,(IF($B$1=252,DN20,(IF($B$1=256,DO20,(IF($B$1=260,DP20,(IF($B$1=264,DQ20,(IF($B$1=268,DR20,(IF($B$1=272,DS20,(IF($B$1=276,DT20,(IF($B$1=280,DU20,(IF($B$1=284,DV20,(IF($B$1=288,DW20,(IF($B$1=292,DX20,(IF($B$1=296,DY20,(IF($B$1=300,DZ20,"Fora de Faixa")))))))))))))))))))))))))))))))))))))))))))))))))</f>
        <v>Fora de Faixa</v>
      </c>
      <c r="GF20" s="7" t="str">
        <f t="shared" ref="GF20" si="158">IF($B$1=304,EA20,(IF($B$1=308,EB20,(IF($B$1=312,EC20,(IF($B$1=316,ED20,(IF($B$1=320,EE20,(IF($B$1=324,EF20,(IF($B$1=328,EG20,(IF($B$1=332,EH20,(IF($B$1=336,EI20,(IF($B$1=340,EJ20,(IF($B$1=344,EK20,(IF($B$1=348,EL20,(IF($B$1=352,EM20,(IF($B$1=356,EN20,(IF($B$1=360,EO20,(IF($B$1=364,EP20,(IF($B$1=368,EQ20,(IF($B$1=372,ER20,(IF($B$1=376,ES20,(IF($B$1=380,ET20,(IF($B$1=384,EU20,(IF($B$1=388,EV20,(IF($B$1=392,EW20,(IF($B$1=396,EX20,(IF($B$1=400,EY20,"Fora de Faixa")))))))))))))))))))))))))))))))))))))))))))))))))</f>
        <v>Fora de Faixa</v>
      </c>
      <c r="GG20" s="7" t="str">
        <f t="shared" ref="GG20" si="159">IF($B$1=404,EZ20,(IF($B$1=408,FA20,(IF($B$1=412,FB20,(IF($B$1=416,FC20,(IF($B$1=420,FD20,(IF($B$1=424,FE20,(IF($B$1=428,FF20,(IF($B$1=432,FG20,(IF($B$1=436,FH20,(IF($B$1=440,FI20,(IF($B$1=444,FJ20,(IF($B$1=448,FK20,(IF($B$1=452,FL20,(IF($B$1=456,FM20,(IF($B$1=460,FN20,(IF($B$1=464,FO20,(IF($B$1=468,FP20,(IF($B$1=472,FQ20,(IF($B$1=476,FR20,(IF($B$1=480,FS20,(IF($B$1=484,FT20,(IF($B$1=488,FU20,(IF($B$1=492,FV20,(IF($B$1=496,FW20,(IF($B$1=500,FX20,"Fora de Faixa")))))))))))))))))))))))))))))))))))))))))))))))))</f>
        <v>Fora de Faixa</v>
      </c>
    </row>
    <row r="21" spans="2:189" ht="24" customHeight="1" thickBot="1" x14ac:dyDescent="0.3">
      <c r="B21" s="475"/>
      <c r="C21" s="52">
        <v>15</v>
      </c>
      <c r="D21" s="53" t="str">
        <f>'Formação Completa'!D20</f>
        <v>Saxofone Barítono</v>
      </c>
      <c r="E21" s="54" t="str">
        <f>'Formação Completa'!F20</f>
        <v>Baixo escrito</v>
      </c>
      <c r="F21" s="55">
        <f t="shared" si="65"/>
        <v>0</v>
      </c>
      <c r="G21" s="429" t="str">
        <f>IF($B$1=0,"",COUNTIFS('Quantidade Desejada de Músicos'!$B$46:$B$545,"*",'Quantidade Desejada de Músicos'!$C$46:$C$545,D21,'Quantidade Desejada de Músicos'!$D$46:$D$545,'Quantidade Desejada de Músicos'!$AC$3))</f>
        <v/>
      </c>
      <c r="H21" s="55" t="str">
        <f>IF($B$1=0,"",COUNTIFS('Quantidade Desejada de Músicos'!$B$46:$B$545,"*",'Quantidade Desejada de Músicos'!$C$46:$C$545,D21,'Quantidade Desejada de Músicos'!$D$46:$D$545,'Quantidade Desejada de Músicos'!$AC$4))</f>
        <v/>
      </c>
      <c r="I21" s="433" t="str">
        <f>IF($B$1=0,"",COUNTIFS('Quantidade Desejada de Músicos'!$B$46:$B$545,"*",'Quantidade Desejada de Músicos'!$C$46:$C$545,D21,'Quantidade Desejada de Músicos'!$D$46:$D$545,'Quantidade Desejada de Músicos'!$AC$5))</f>
        <v/>
      </c>
      <c r="J21" s="55" t="str">
        <f>IF($B$1=0,"",COUNTIFS('Quantidade Desejada de Músicos'!$B$46:$B$545,"*",'Quantidade Desejada de Músicos'!$C$46:$C$545,D21,'Quantidade Desejada de Músicos'!$D$46:$D$545,'Quantidade Desejada de Músicos'!$AC$6))</f>
        <v/>
      </c>
      <c r="K21" s="433" t="str">
        <f>IF($B$1=0,"",COUNTIFS('Quantidade Desejada de Músicos'!$B$46:$B$545,"*",'Quantidade Desejada de Músicos'!$C$46:$C$545,D21,'Quantidade Desejada de Músicos'!$D$46:$D$545,'Quantidade Desejada de Músicos'!$AC$7))</f>
        <v/>
      </c>
      <c r="L21" s="55">
        <f t="shared" si="73"/>
        <v>0</v>
      </c>
      <c r="M21" s="56">
        <f t="shared" si="56"/>
        <v>0</v>
      </c>
      <c r="N21" s="430" t="str">
        <f t="shared" si="57"/>
        <v/>
      </c>
      <c r="O21" s="57" t="str">
        <f t="shared" si="74"/>
        <v>Saxofone Barítono</v>
      </c>
      <c r="P21" s="39"/>
      <c r="Q21" s="20"/>
      <c r="R21" s="20"/>
      <c r="S21" s="20"/>
      <c r="T21" s="20"/>
      <c r="U21" s="20"/>
      <c r="V21" s="20"/>
      <c r="BA21" s="13">
        <v>19</v>
      </c>
      <c r="BB21" s="186" t="s">
        <v>39</v>
      </c>
      <c r="BD21" s="6">
        <f>'Formação Completa'!G24</f>
        <v>0</v>
      </c>
      <c r="BE21" s="6">
        <f>'Formação Completa'!I24</f>
        <v>0</v>
      </c>
      <c r="BF21" s="6">
        <f>'Formação Completa'!K24</f>
        <v>0</v>
      </c>
      <c r="BG21" s="6">
        <f>'Formação Completa'!M24</f>
        <v>0</v>
      </c>
      <c r="BH21" s="6">
        <f>'Formação Completa'!O24</f>
        <v>0</v>
      </c>
      <c r="BI21" s="6">
        <f>'Formação Completa'!Q24</f>
        <v>0</v>
      </c>
      <c r="BJ21" s="6">
        <f>'Formação Completa'!S24</f>
        <v>0</v>
      </c>
      <c r="BK21" s="6">
        <f>'Formação Completa'!U24</f>
        <v>0</v>
      </c>
      <c r="BL21" s="6">
        <f>'Formação Completa'!W24</f>
        <v>0</v>
      </c>
      <c r="BM21" s="6">
        <f>'Formação Completa'!Y24</f>
        <v>0</v>
      </c>
      <c r="BN21" s="6">
        <f>'Formação Completa'!AA24</f>
        <v>0</v>
      </c>
      <c r="BO21" s="6">
        <f>'Formação Completa'!AC24</f>
        <v>0</v>
      </c>
      <c r="BP21" s="6">
        <f>'Formação Completa'!AE24</f>
        <v>0</v>
      </c>
      <c r="BQ21" s="6">
        <f>'Formação Completa'!AG24</f>
        <v>0</v>
      </c>
      <c r="BR21" s="6">
        <f>'Formação Completa'!AI24</f>
        <v>0</v>
      </c>
      <c r="BS21" s="6">
        <f>'Formação Completa'!AK24</f>
        <v>0</v>
      </c>
      <c r="BT21" s="6">
        <f>'Formação Completa'!AM24</f>
        <v>0</v>
      </c>
      <c r="BU21" s="6">
        <f>'Formação Completa'!AO24</f>
        <v>0</v>
      </c>
      <c r="BV21" s="6">
        <f>'Formação Completa'!AQ24</f>
        <v>0</v>
      </c>
      <c r="BW21" s="6">
        <f>'Formação Completa'!AS24</f>
        <v>0</v>
      </c>
      <c r="BX21" s="6">
        <f>'Formação Completa'!AU24</f>
        <v>0</v>
      </c>
      <c r="BY21" s="6">
        <f>'Formação Completa'!AW24</f>
        <v>0</v>
      </c>
      <c r="BZ21" s="6">
        <f>'Formação Completa'!AY24</f>
        <v>0</v>
      </c>
      <c r="CA21" s="6">
        <f>'Formação Completa'!BA24</f>
        <v>0</v>
      </c>
      <c r="CB21" s="6">
        <f>'Formação Completa'!BC24</f>
        <v>0</v>
      </c>
      <c r="CC21" s="4">
        <f>$CB$21+BD21</f>
        <v>0</v>
      </c>
      <c r="CD21" s="4">
        <f t="shared" ref="CD21:DA21" si="160">$CB$21+BE21</f>
        <v>0</v>
      </c>
      <c r="CE21" s="4">
        <f t="shared" si="160"/>
        <v>0</v>
      </c>
      <c r="CF21" s="4">
        <f t="shared" si="160"/>
        <v>0</v>
      </c>
      <c r="CG21" s="4">
        <f t="shared" si="160"/>
        <v>0</v>
      </c>
      <c r="CH21" s="4">
        <f t="shared" si="160"/>
        <v>0</v>
      </c>
      <c r="CI21" s="4">
        <f t="shared" si="160"/>
        <v>0</v>
      </c>
      <c r="CJ21" s="4">
        <f t="shared" si="160"/>
        <v>0</v>
      </c>
      <c r="CK21" s="4">
        <f t="shared" si="160"/>
        <v>0</v>
      </c>
      <c r="CL21" s="4">
        <f t="shared" si="160"/>
        <v>0</v>
      </c>
      <c r="CM21" s="4">
        <f t="shared" si="160"/>
        <v>0</v>
      </c>
      <c r="CN21" s="4">
        <f t="shared" si="160"/>
        <v>0</v>
      </c>
      <c r="CO21" s="4">
        <f t="shared" si="160"/>
        <v>0</v>
      </c>
      <c r="CP21" s="4">
        <f t="shared" si="160"/>
        <v>0</v>
      </c>
      <c r="CQ21" s="4">
        <f t="shared" si="160"/>
        <v>0</v>
      </c>
      <c r="CR21" s="4">
        <f t="shared" si="160"/>
        <v>0</v>
      </c>
      <c r="CS21" s="4">
        <f t="shared" si="160"/>
        <v>0</v>
      </c>
      <c r="CT21" s="4">
        <f t="shared" si="160"/>
        <v>0</v>
      </c>
      <c r="CU21" s="4">
        <f t="shared" si="160"/>
        <v>0</v>
      </c>
      <c r="CV21" s="4">
        <f t="shared" si="160"/>
        <v>0</v>
      </c>
      <c r="CW21" s="4">
        <f t="shared" si="160"/>
        <v>0</v>
      </c>
      <c r="CX21" s="4">
        <f t="shared" si="160"/>
        <v>0</v>
      </c>
      <c r="CY21" s="4">
        <f t="shared" si="160"/>
        <v>0</v>
      </c>
      <c r="CZ21" s="4">
        <f t="shared" si="160"/>
        <v>0</v>
      </c>
      <c r="DA21" s="4">
        <f t="shared" si="160"/>
        <v>0</v>
      </c>
      <c r="DB21" s="7">
        <f>$DA$21+BD21</f>
        <v>0</v>
      </c>
      <c r="DC21" s="7">
        <f t="shared" ref="DC21:DZ21" si="161">$DA$21+BE21</f>
        <v>0</v>
      </c>
      <c r="DD21" s="7">
        <f t="shared" si="161"/>
        <v>0</v>
      </c>
      <c r="DE21" s="7">
        <f t="shared" si="161"/>
        <v>0</v>
      </c>
      <c r="DF21" s="7">
        <f t="shared" si="161"/>
        <v>0</v>
      </c>
      <c r="DG21" s="7">
        <f t="shared" si="161"/>
        <v>0</v>
      </c>
      <c r="DH21" s="7">
        <f t="shared" si="161"/>
        <v>0</v>
      </c>
      <c r="DI21" s="7">
        <f t="shared" si="161"/>
        <v>0</v>
      </c>
      <c r="DJ21" s="7">
        <f t="shared" si="161"/>
        <v>0</v>
      </c>
      <c r="DK21" s="7">
        <f t="shared" si="161"/>
        <v>0</v>
      </c>
      <c r="DL21" s="7">
        <f t="shared" si="161"/>
        <v>0</v>
      </c>
      <c r="DM21" s="7">
        <f t="shared" si="161"/>
        <v>0</v>
      </c>
      <c r="DN21" s="7">
        <f t="shared" si="161"/>
        <v>0</v>
      </c>
      <c r="DO21" s="7">
        <f t="shared" si="161"/>
        <v>0</v>
      </c>
      <c r="DP21" s="7">
        <f t="shared" si="161"/>
        <v>0</v>
      </c>
      <c r="DQ21" s="7">
        <f t="shared" si="161"/>
        <v>0</v>
      </c>
      <c r="DR21" s="7">
        <f t="shared" si="161"/>
        <v>0</v>
      </c>
      <c r="DS21" s="7">
        <f t="shared" si="161"/>
        <v>0</v>
      </c>
      <c r="DT21" s="7">
        <f t="shared" si="161"/>
        <v>0</v>
      </c>
      <c r="DU21" s="7">
        <f t="shared" si="161"/>
        <v>0</v>
      </c>
      <c r="DV21" s="7">
        <f t="shared" si="161"/>
        <v>0</v>
      </c>
      <c r="DW21" s="7">
        <f t="shared" si="161"/>
        <v>0</v>
      </c>
      <c r="DX21" s="7">
        <f t="shared" si="161"/>
        <v>0</v>
      </c>
      <c r="DY21" s="7">
        <f t="shared" si="161"/>
        <v>0</v>
      </c>
      <c r="DZ21" s="7">
        <f t="shared" si="161"/>
        <v>0</v>
      </c>
      <c r="EA21" s="7">
        <f>$DZ$21+BD21</f>
        <v>0</v>
      </c>
      <c r="EB21" s="7">
        <f t="shared" ref="EB21:EW21" si="162">$DZ$21+BE21</f>
        <v>0</v>
      </c>
      <c r="EC21" s="7">
        <f t="shared" si="162"/>
        <v>0</v>
      </c>
      <c r="ED21" s="7">
        <f t="shared" si="162"/>
        <v>0</v>
      </c>
      <c r="EE21" s="7">
        <f t="shared" si="162"/>
        <v>0</v>
      </c>
      <c r="EF21" s="7">
        <f t="shared" si="162"/>
        <v>0</v>
      </c>
      <c r="EG21" s="7">
        <f t="shared" si="162"/>
        <v>0</v>
      </c>
      <c r="EH21" s="7">
        <f t="shared" si="162"/>
        <v>0</v>
      </c>
      <c r="EI21" s="7">
        <f t="shared" si="162"/>
        <v>0</v>
      </c>
      <c r="EJ21" s="7">
        <f t="shared" si="162"/>
        <v>0</v>
      </c>
      <c r="EK21" s="7">
        <f t="shared" si="162"/>
        <v>0</v>
      </c>
      <c r="EL21" s="7">
        <f t="shared" si="162"/>
        <v>0</v>
      </c>
      <c r="EM21" s="7">
        <f t="shared" si="162"/>
        <v>0</v>
      </c>
      <c r="EN21" s="7">
        <f t="shared" si="162"/>
        <v>0</v>
      </c>
      <c r="EO21" s="7">
        <f t="shared" si="162"/>
        <v>0</v>
      </c>
      <c r="EP21" s="7">
        <f t="shared" si="162"/>
        <v>0</v>
      </c>
      <c r="EQ21" s="7">
        <f t="shared" si="162"/>
        <v>0</v>
      </c>
      <c r="ER21" s="7">
        <f t="shared" si="162"/>
        <v>0</v>
      </c>
      <c r="ES21" s="7">
        <f t="shared" si="162"/>
        <v>0</v>
      </c>
      <c r="ET21" s="7">
        <f t="shared" si="162"/>
        <v>0</v>
      </c>
      <c r="EU21" s="7">
        <f t="shared" si="162"/>
        <v>0</v>
      </c>
      <c r="EV21" s="7">
        <f t="shared" si="162"/>
        <v>0</v>
      </c>
      <c r="EW21" s="7">
        <f t="shared" si="162"/>
        <v>0</v>
      </c>
      <c r="EX21" s="7">
        <f>$DZ$21+CA21</f>
        <v>0</v>
      </c>
      <c r="EY21" s="7">
        <f t="shared" ref="EY21" si="163">$DZ$21+CB21</f>
        <v>0</v>
      </c>
      <c r="EZ21" s="7">
        <f>$EY$21+BD21</f>
        <v>0</v>
      </c>
      <c r="FA21" s="7">
        <f t="shared" ref="FA21:FU21" si="164">$EY$21+BE21</f>
        <v>0</v>
      </c>
      <c r="FB21" s="7">
        <f t="shared" si="164"/>
        <v>0</v>
      </c>
      <c r="FC21" s="7">
        <f t="shared" si="164"/>
        <v>0</v>
      </c>
      <c r="FD21" s="7">
        <f t="shared" si="164"/>
        <v>0</v>
      </c>
      <c r="FE21" s="7">
        <f t="shared" si="164"/>
        <v>0</v>
      </c>
      <c r="FF21" s="7">
        <f t="shared" si="164"/>
        <v>0</v>
      </c>
      <c r="FG21" s="7">
        <f t="shared" si="164"/>
        <v>0</v>
      </c>
      <c r="FH21" s="7">
        <f t="shared" si="164"/>
        <v>0</v>
      </c>
      <c r="FI21" s="7">
        <f t="shared" si="164"/>
        <v>0</v>
      </c>
      <c r="FJ21" s="7">
        <f t="shared" si="164"/>
        <v>0</v>
      </c>
      <c r="FK21" s="7">
        <f t="shared" si="164"/>
        <v>0</v>
      </c>
      <c r="FL21" s="7">
        <f t="shared" si="164"/>
        <v>0</v>
      </c>
      <c r="FM21" s="7">
        <f t="shared" si="164"/>
        <v>0</v>
      </c>
      <c r="FN21" s="7">
        <f t="shared" si="164"/>
        <v>0</v>
      </c>
      <c r="FO21" s="7">
        <f t="shared" si="164"/>
        <v>0</v>
      </c>
      <c r="FP21" s="7">
        <f t="shared" si="164"/>
        <v>0</v>
      </c>
      <c r="FQ21" s="7">
        <f t="shared" si="164"/>
        <v>0</v>
      </c>
      <c r="FR21" s="7">
        <f t="shared" si="164"/>
        <v>0</v>
      </c>
      <c r="FS21" s="7">
        <f t="shared" si="164"/>
        <v>0</v>
      </c>
      <c r="FT21" s="7">
        <f t="shared" si="164"/>
        <v>0</v>
      </c>
      <c r="FU21" s="7">
        <f t="shared" si="164"/>
        <v>0</v>
      </c>
      <c r="FV21" s="7">
        <f>$EY$21+BZ21</f>
        <v>0</v>
      </c>
      <c r="FW21" s="7">
        <f t="shared" ref="FW21" si="165">$EY$21+CA21</f>
        <v>0</v>
      </c>
      <c r="FX21" s="7">
        <f t="shared" ref="FX21" si="166">$EY$21+CB21</f>
        <v>0</v>
      </c>
      <c r="GC21" s="106" t="str">
        <f t="shared" si="30"/>
        <v>Fora de Faixa</v>
      </c>
      <c r="GD21" s="7" t="str">
        <f t="shared" si="31"/>
        <v>Fora de faixa</v>
      </c>
      <c r="GE21" s="7" t="str">
        <f t="shared" si="32"/>
        <v>Fora de Faixa</v>
      </c>
      <c r="GF21" s="7" t="str">
        <f t="shared" si="33"/>
        <v>Fora de Faixa</v>
      </c>
      <c r="GG21" s="7" t="str">
        <f t="shared" si="34"/>
        <v>Fora de Faixa</v>
      </c>
    </row>
    <row r="22" spans="2:189" ht="24" customHeight="1" x14ac:dyDescent="0.25">
      <c r="B22" s="545" t="s">
        <v>35</v>
      </c>
      <c r="C22" s="64">
        <v>16</v>
      </c>
      <c r="D22" s="65" t="str">
        <f>'Formação Completa'!D21</f>
        <v>Trompete</v>
      </c>
      <c r="E22" s="66" t="str">
        <f>'Formação Completa'!F21</f>
        <v>Soprano</v>
      </c>
      <c r="F22" s="67">
        <f t="shared" si="65"/>
        <v>0</v>
      </c>
      <c r="G22" s="349" t="str">
        <f>IF($B$1=0,"",COUNTIFS('Quantidade Desejada de Músicos'!$B$46:$B$545,"*",'Quantidade Desejada de Músicos'!$C$46:$C$545,D22,'Quantidade Desejada de Músicos'!$D$46:$D$545,'Quantidade Desejada de Músicos'!$AC$3))</f>
        <v/>
      </c>
      <c r="H22" s="67" t="str">
        <f>IF($B$1=0,"",COUNTIFS('Quantidade Desejada de Músicos'!$B$46:$B$545,"*",'Quantidade Desejada de Músicos'!$C$46:$C$545,D22,'Quantidade Desejada de Músicos'!$D$46:$D$545,'Quantidade Desejada de Músicos'!$AC$4))</f>
        <v/>
      </c>
      <c r="I22" s="434" t="str">
        <f>IF($B$1=0,"",COUNTIFS('Quantidade Desejada de Músicos'!$B$46:$B$545,"*",'Quantidade Desejada de Músicos'!$C$46:$C$545,D22,'Quantidade Desejada de Músicos'!$D$46:$D$545,'Quantidade Desejada de Músicos'!$AC$5))</f>
        <v/>
      </c>
      <c r="J22" s="67" t="str">
        <f>IF($B$1=0,"",COUNTIFS('Quantidade Desejada de Músicos'!$B$46:$B$545,"*",'Quantidade Desejada de Músicos'!$C$46:$C$545,D22,'Quantidade Desejada de Músicos'!$D$46:$D$545,'Quantidade Desejada de Músicos'!$AC$6))</f>
        <v/>
      </c>
      <c r="K22" s="434" t="str">
        <f>IF($B$1=0,"",COUNTIFS('Quantidade Desejada de Músicos'!$B$46:$B$545,"*",'Quantidade Desejada de Músicos'!$C$46:$C$545,D22,'Quantidade Desejada de Músicos'!$D$46:$D$545,'Quantidade Desejada de Músicos'!$AC$7))</f>
        <v/>
      </c>
      <c r="L22" s="67">
        <f t="shared" si="73"/>
        <v>0</v>
      </c>
      <c r="M22" s="68">
        <f t="shared" si="56"/>
        <v>0</v>
      </c>
      <c r="N22" s="435" t="str">
        <f t="shared" si="57"/>
        <v/>
      </c>
      <c r="O22" s="69" t="str">
        <f t="shared" si="74"/>
        <v>Trompete</v>
      </c>
      <c r="P22" s="39"/>
      <c r="Q22" s="20"/>
      <c r="R22" s="20"/>
      <c r="S22" s="20"/>
      <c r="T22" s="20"/>
      <c r="U22" s="20"/>
      <c r="V22" s="20"/>
      <c r="BA22" s="23">
        <v>20</v>
      </c>
      <c r="BB22" s="146" t="s">
        <v>146</v>
      </c>
      <c r="BD22" s="6">
        <f>'Formação Completa'!G25</f>
        <v>1</v>
      </c>
      <c r="BE22" s="6">
        <f>'Formação Completa'!I25</f>
        <v>1</v>
      </c>
      <c r="BF22" s="6">
        <f>'Formação Completa'!K25</f>
        <v>1</v>
      </c>
      <c r="BG22" s="6">
        <f>'Formação Completa'!M25</f>
        <v>1</v>
      </c>
      <c r="BH22" s="6">
        <f>'Formação Completa'!O25</f>
        <v>2</v>
      </c>
      <c r="BI22" s="6">
        <f>'Formação Completa'!Q25</f>
        <v>2</v>
      </c>
      <c r="BJ22" s="6">
        <f>'Formação Completa'!S25</f>
        <v>2</v>
      </c>
      <c r="BK22" s="6">
        <f>'Formação Completa'!U25</f>
        <v>2</v>
      </c>
      <c r="BL22" s="6">
        <f>'Formação Completa'!W25</f>
        <v>2</v>
      </c>
      <c r="BM22" s="6">
        <f>'Formação Completa'!Y25</f>
        <v>2</v>
      </c>
      <c r="BN22" s="6">
        <f>'Formação Completa'!AA25</f>
        <v>2</v>
      </c>
      <c r="BO22" s="6">
        <f>'Formação Completa'!AC25</f>
        <v>3</v>
      </c>
      <c r="BP22" s="6">
        <f>'Formação Completa'!AE25</f>
        <v>3</v>
      </c>
      <c r="BQ22" s="6">
        <f>'Formação Completa'!AG25</f>
        <v>3</v>
      </c>
      <c r="BR22" s="6">
        <f>'Formação Completa'!AI25</f>
        <v>3</v>
      </c>
      <c r="BS22" s="6">
        <f>'Formação Completa'!AK25</f>
        <v>3</v>
      </c>
      <c r="BT22" s="6">
        <f>'Formação Completa'!AM25</f>
        <v>3</v>
      </c>
      <c r="BU22" s="6">
        <f>'Formação Completa'!AO25</f>
        <v>4</v>
      </c>
      <c r="BV22" s="6">
        <f>'Formação Completa'!AQ25</f>
        <v>4</v>
      </c>
      <c r="BW22" s="6">
        <f>'Formação Completa'!AS25</f>
        <v>4</v>
      </c>
      <c r="BX22" s="6">
        <f>'Formação Completa'!AU25</f>
        <v>4</v>
      </c>
      <c r="BY22" s="6">
        <f>'Formação Completa'!AW25</f>
        <v>4</v>
      </c>
      <c r="BZ22" s="6">
        <f>'Formação Completa'!AY25</f>
        <v>5</v>
      </c>
      <c r="CA22" s="6">
        <f>'Formação Completa'!BA25</f>
        <v>5</v>
      </c>
      <c r="CB22" s="6">
        <f>'Formação Completa'!BC25</f>
        <v>5</v>
      </c>
      <c r="CC22" s="4">
        <f>$CB$22+BD22</f>
        <v>6</v>
      </c>
      <c r="CD22" s="4">
        <f t="shared" ref="CD22:DA22" si="167">$CB$22+BE22</f>
        <v>6</v>
      </c>
      <c r="CE22" s="4">
        <f t="shared" si="167"/>
        <v>6</v>
      </c>
      <c r="CF22" s="4">
        <f t="shared" si="167"/>
        <v>6</v>
      </c>
      <c r="CG22" s="4">
        <f t="shared" si="167"/>
        <v>7</v>
      </c>
      <c r="CH22" s="4">
        <f t="shared" si="167"/>
        <v>7</v>
      </c>
      <c r="CI22" s="4">
        <f t="shared" si="167"/>
        <v>7</v>
      </c>
      <c r="CJ22" s="4">
        <f t="shared" si="167"/>
        <v>7</v>
      </c>
      <c r="CK22" s="4">
        <f t="shared" si="167"/>
        <v>7</v>
      </c>
      <c r="CL22" s="4">
        <f t="shared" si="167"/>
        <v>7</v>
      </c>
      <c r="CM22" s="4">
        <f t="shared" si="167"/>
        <v>7</v>
      </c>
      <c r="CN22" s="4">
        <f t="shared" si="167"/>
        <v>8</v>
      </c>
      <c r="CO22" s="4">
        <f t="shared" si="167"/>
        <v>8</v>
      </c>
      <c r="CP22" s="4">
        <f t="shared" si="167"/>
        <v>8</v>
      </c>
      <c r="CQ22" s="4">
        <f t="shared" si="167"/>
        <v>8</v>
      </c>
      <c r="CR22" s="4">
        <f t="shared" si="167"/>
        <v>8</v>
      </c>
      <c r="CS22" s="4">
        <f t="shared" si="167"/>
        <v>8</v>
      </c>
      <c r="CT22" s="4">
        <f t="shared" si="167"/>
        <v>9</v>
      </c>
      <c r="CU22" s="4">
        <f t="shared" si="167"/>
        <v>9</v>
      </c>
      <c r="CV22" s="4">
        <f t="shared" si="167"/>
        <v>9</v>
      </c>
      <c r="CW22" s="4">
        <f t="shared" si="167"/>
        <v>9</v>
      </c>
      <c r="CX22" s="4">
        <f t="shared" si="167"/>
        <v>9</v>
      </c>
      <c r="CY22" s="4">
        <f t="shared" si="167"/>
        <v>10</v>
      </c>
      <c r="CZ22" s="4">
        <f t="shared" si="167"/>
        <v>10</v>
      </c>
      <c r="DA22" s="4">
        <f t="shared" si="167"/>
        <v>10</v>
      </c>
      <c r="DB22" s="7">
        <f>$DA$22+BD22</f>
        <v>11</v>
      </c>
      <c r="DC22" s="7">
        <f t="shared" ref="DC22:DZ22" si="168">$DA$22+BE22</f>
        <v>11</v>
      </c>
      <c r="DD22" s="7">
        <f t="shared" si="168"/>
        <v>11</v>
      </c>
      <c r="DE22" s="7">
        <f t="shared" si="168"/>
        <v>11</v>
      </c>
      <c r="DF22" s="7">
        <f t="shared" si="168"/>
        <v>12</v>
      </c>
      <c r="DG22" s="7">
        <f t="shared" si="168"/>
        <v>12</v>
      </c>
      <c r="DH22" s="7">
        <f t="shared" si="168"/>
        <v>12</v>
      </c>
      <c r="DI22" s="7">
        <f t="shared" si="168"/>
        <v>12</v>
      </c>
      <c r="DJ22" s="7">
        <f t="shared" si="168"/>
        <v>12</v>
      </c>
      <c r="DK22" s="7">
        <f t="shared" si="168"/>
        <v>12</v>
      </c>
      <c r="DL22" s="7">
        <f t="shared" si="168"/>
        <v>12</v>
      </c>
      <c r="DM22" s="7">
        <f t="shared" si="168"/>
        <v>13</v>
      </c>
      <c r="DN22" s="7">
        <f t="shared" si="168"/>
        <v>13</v>
      </c>
      <c r="DO22" s="7">
        <f t="shared" si="168"/>
        <v>13</v>
      </c>
      <c r="DP22" s="7">
        <f t="shared" si="168"/>
        <v>13</v>
      </c>
      <c r="DQ22" s="7">
        <f t="shared" si="168"/>
        <v>13</v>
      </c>
      <c r="DR22" s="7">
        <f t="shared" si="168"/>
        <v>13</v>
      </c>
      <c r="DS22" s="7">
        <f t="shared" si="168"/>
        <v>14</v>
      </c>
      <c r="DT22" s="7">
        <f t="shared" si="168"/>
        <v>14</v>
      </c>
      <c r="DU22" s="7">
        <f t="shared" si="168"/>
        <v>14</v>
      </c>
      <c r="DV22" s="7">
        <f t="shared" si="168"/>
        <v>14</v>
      </c>
      <c r="DW22" s="7">
        <f t="shared" si="168"/>
        <v>14</v>
      </c>
      <c r="DX22" s="7">
        <f t="shared" si="168"/>
        <v>15</v>
      </c>
      <c r="DY22" s="7">
        <f t="shared" si="168"/>
        <v>15</v>
      </c>
      <c r="DZ22" s="7">
        <f t="shared" si="168"/>
        <v>15</v>
      </c>
      <c r="EA22" s="7">
        <f>$DZ$22+BD22</f>
        <v>16</v>
      </c>
      <c r="EB22" s="7">
        <f t="shared" ref="EB22:EW22" si="169">$DZ$22+BE22</f>
        <v>16</v>
      </c>
      <c r="EC22" s="7">
        <f t="shared" si="169"/>
        <v>16</v>
      </c>
      <c r="ED22" s="7">
        <f t="shared" si="169"/>
        <v>16</v>
      </c>
      <c r="EE22" s="7">
        <f t="shared" si="169"/>
        <v>17</v>
      </c>
      <c r="EF22" s="7">
        <f t="shared" si="169"/>
        <v>17</v>
      </c>
      <c r="EG22" s="7">
        <f t="shared" si="169"/>
        <v>17</v>
      </c>
      <c r="EH22" s="7">
        <f t="shared" si="169"/>
        <v>17</v>
      </c>
      <c r="EI22" s="7">
        <f t="shared" si="169"/>
        <v>17</v>
      </c>
      <c r="EJ22" s="7">
        <f t="shared" si="169"/>
        <v>17</v>
      </c>
      <c r="EK22" s="7">
        <f t="shared" si="169"/>
        <v>17</v>
      </c>
      <c r="EL22" s="7">
        <f t="shared" si="169"/>
        <v>18</v>
      </c>
      <c r="EM22" s="7">
        <f t="shared" si="169"/>
        <v>18</v>
      </c>
      <c r="EN22" s="7">
        <f t="shared" si="169"/>
        <v>18</v>
      </c>
      <c r="EO22" s="7">
        <f t="shared" si="169"/>
        <v>18</v>
      </c>
      <c r="EP22" s="7">
        <f t="shared" si="169"/>
        <v>18</v>
      </c>
      <c r="EQ22" s="7">
        <f t="shared" si="169"/>
        <v>18</v>
      </c>
      <c r="ER22" s="7">
        <f t="shared" si="169"/>
        <v>19</v>
      </c>
      <c r="ES22" s="7">
        <f t="shared" si="169"/>
        <v>19</v>
      </c>
      <c r="ET22" s="7">
        <f t="shared" si="169"/>
        <v>19</v>
      </c>
      <c r="EU22" s="7">
        <f t="shared" si="169"/>
        <v>19</v>
      </c>
      <c r="EV22" s="7">
        <f t="shared" si="169"/>
        <v>19</v>
      </c>
      <c r="EW22" s="7">
        <f t="shared" si="169"/>
        <v>20</v>
      </c>
      <c r="EX22" s="7">
        <f>$DZ$22+CA22</f>
        <v>20</v>
      </c>
      <c r="EY22" s="7">
        <f t="shared" ref="EY22" si="170">$DZ$22+CB22</f>
        <v>20</v>
      </c>
      <c r="EZ22" s="7">
        <f>$EY$22+BD22</f>
        <v>21</v>
      </c>
      <c r="FA22" s="7">
        <f t="shared" ref="FA22:FU22" si="171">$EY$22+BE22</f>
        <v>21</v>
      </c>
      <c r="FB22" s="7">
        <f t="shared" si="171"/>
        <v>21</v>
      </c>
      <c r="FC22" s="7">
        <f t="shared" si="171"/>
        <v>21</v>
      </c>
      <c r="FD22" s="7">
        <f t="shared" si="171"/>
        <v>22</v>
      </c>
      <c r="FE22" s="7">
        <f t="shared" si="171"/>
        <v>22</v>
      </c>
      <c r="FF22" s="7">
        <f t="shared" si="171"/>
        <v>22</v>
      </c>
      <c r="FG22" s="7">
        <f t="shared" si="171"/>
        <v>22</v>
      </c>
      <c r="FH22" s="7">
        <f t="shared" si="171"/>
        <v>22</v>
      </c>
      <c r="FI22" s="7">
        <f t="shared" si="171"/>
        <v>22</v>
      </c>
      <c r="FJ22" s="7">
        <f t="shared" si="171"/>
        <v>22</v>
      </c>
      <c r="FK22" s="7">
        <f t="shared" si="171"/>
        <v>23</v>
      </c>
      <c r="FL22" s="7">
        <f t="shared" si="171"/>
        <v>23</v>
      </c>
      <c r="FM22" s="7">
        <f t="shared" si="171"/>
        <v>23</v>
      </c>
      <c r="FN22" s="7">
        <f t="shared" si="171"/>
        <v>23</v>
      </c>
      <c r="FO22" s="7">
        <f t="shared" si="171"/>
        <v>23</v>
      </c>
      <c r="FP22" s="7">
        <f t="shared" si="171"/>
        <v>23</v>
      </c>
      <c r="FQ22" s="7">
        <f t="shared" si="171"/>
        <v>24</v>
      </c>
      <c r="FR22" s="7">
        <f t="shared" si="171"/>
        <v>24</v>
      </c>
      <c r="FS22" s="7">
        <f t="shared" si="171"/>
        <v>24</v>
      </c>
      <c r="FT22" s="7">
        <f t="shared" si="171"/>
        <v>24</v>
      </c>
      <c r="FU22" s="7">
        <f t="shared" si="171"/>
        <v>24</v>
      </c>
      <c r="FV22" s="7">
        <f>$EY$22+BZ22</f>
        <v>25</v>
      </c>
      <c r="FW22" s="7">
        <f t="shared" ref="FW22" si="172">$EY$22+CA22</f>
        <v>25</v>
      </c>
      <c r="FX22" s="7">
        <f t="shared" ref="FX22" si="173">$EY$22+CB22</f>
        <v>25</v>
      </c>
      <c r="GC22" s="106" t="str">
        <f t="shared" si="30"/>
        <v>Fora de Faixa</v>
      </c>
      <c r="GD22" s="7" t="str">
        <f t="shared" si="31"/>
        <v>Fora de faixa</v>
      </c>
      <c r="GE22" s="7" t="str">
        <f t="shared" si="32"/>
        <v>Fora de Faixa</v>
      </c>
      <c r="GF22" s="7" t="str">
        <f t="shared" si="33"/>
        <v>Fora de Faixa</v>
      </c>
      <c r="GG22" s="7" t="str">
        <f t="shared" si="34"/>
        <v>Fora de Faixa</v>
      </c>
    </row>
    <row r="23" spans="2:189" ht="24" customHeight="1" x14ac:dyDescent="0.25">
      <c r="B23" s="546"/>
      <c r="C23" s="40">
        <v>17</v>
      </c>
      <c r="D23" s="41" t="str">
        <f>'Formação Completa'!D22</f>
        <v>Cornet</v>
      </c>
      <c r="E23" s="42" t="str">
        <f>'Formação Completa'!F22</f>
        <v>Soprano</v>
      </c>
      <c r="F23" s="43">
        <f t="shared" si="65"/>
        <v>0</v>
      </c>
      <c r="G23" s="429" t="str">
        <f>IF($B$1=0,"",COUNTIFS('Quantidade Desejada de Músicos'!$B$46:$B$545,"*",'Quantidade Desejada de Músicos'!$C$46:$C$545,D23,'Quantidade Desejada de Músicos'!$D$46:$D$545,'Quantidade Desejada de Músicos'!$AC$3))</f>
        <v/>
      </c>
      <c r="H23" s="55" t="str">
        <f>IF($B$1=0,"",COUNTIFS('Quantidade Desejada de Músicos'!$B$46:$B$545,"*",'Quantidade Desejada de Músicos'!$C$46:$C$545,D23,'Quantidade Desejada de Músicos'!$D$46:$D$545,'Quantidade Desejada de Músicos'!$AC$4))</f>
        <v/>
      </c>
      <c r="I23" s="425" t="str">
        <f>IF($B$1=0,"",COUNTIFS('Quantidade Desejada de Músicos'!$B$46:$B$545,"*",'Quantidade Desejada de Músicos'!$C$46:$C$545,D23,'Quantidade Desejada de Músicos'!$D$46:$D$545,'Quantidade Desejada de Músicos'!$AC$5))</f>
        <v/>
      </c>
      <c r="J23" s="55" t="str">
        <f>IF($B$1=0,"",COUNTIFS('Quantidade Desejada de Músicos'!$B$46:$B$545,"*",'Quantidade Desejada de Músicos'!$C$46:$C$545,D23,'Quantidade Desejada de Músicos'!$D$46:$D$545,'Quantidade Desejada de Músicos'!$AC$6))</f>
        <v/>
      </c>
      <c r="K23" s="425" t="str">
        <f>IF($B$1=0,"",COUNTIFS('Quantidade Desejada de Músicos'!$B$46:$B$545,"*",'Quantidade Desejada de Músicos'!$C$46:$C$545,D23,'Quantidade Desejada de Músicos'!$D$46:$D$545,'Quantidade Desejada de Músicos'!$AC$7))</f>
        <v/>
      </c>
      <c r="L23" s="43">
        <f t="shared" si="73"/>
        <v>0</v>
      </c>
      <c r="M23" s="44">
        <f t="shared" si="56"/>
        <v>0</v>
      </c>
      <c r="N23" s="426" t="str">
        <f t="shared" si="57"/>
        <v/>
      </c>
      <c r="O23" s="45" t="str">
        <f t="shared" si="74"/>
        <v>Cornet</v>
      </c>
      <c r="P23" s="39"/>
      <c r="Q23" s="20"/>
      <c r="R23" s="20"/>
      <c r="S23" s="20"/>
      <c r="T23" s="20"/>
      <c r="U23" s="20"/>
      <c r="V23" s="20"/>
      <c r="BA23" s="13">
        <v>21</v>
      </c>
      <c r="BB23" s="146" t="s">
        <v>147</v>
      </c>
      <c r="BD23" s="6">
        <f>'Formação Completa'!G26</f>
        <v>0</v>
      </c>
      <c r="BE23" s="6">
        <f>'Formação Completa'!I26</f>
        <v>1</v>
      </c>
      <c r="BF23" s="6">
        <f>'Formação Completa'!K26</f>
        <v>1</v>
      </c>
      <c r="BG23" s="6">
        <f>'Formação Completa'!M26</f>
        <v>1</v>
      </c>
      <c r="BH23" s="6">
        <f>'Formação Completa'!O26</f>
        <v>1</v>
      </c>
      <c r="BI23" s="6">
        <f>'Formação Completa'!Q26</f>
        <v>1</v>
      </c>
      <c r="BJ23" s="6">
        <f>'Formação Completa'!S26</f>
        <v>1</v>
      </c>
      <c r="BK23" s="6">
        <f>'Formação Completa'!U26</f>
        <v>1</v>
      </c>
      <c r="BL23" s="6">
        <f>'Formação Completa'!W26</f>
        <v>1</v>
      </c>
      <c r="BM23" s="6">
        <f>'Formação Completa'!Y26</f>
        <v>2</v>
      </c>
      <c r="BN23" s="6">
        <f>'Formação Completa'!AA26</f>
        <v>2</v>
      </c>
      <c r="BO23" s="6">
        <f>'Formação Completa'!AC26</f>
        <v>2</v>
      </c>
      <c r="BP23" s="6">
        <f>'Formação Completa'!AE26</f>
        <v>2</v>
      </c>
      <c r="BQ23" s="6">
        <f>'Formação Completa'!AG26</f>
        <v>2</v>
      </c>
      <c r="BR23" s="6">
        <f>'Formação Completa'!AI26</f>
        <v>2</v>
      </c>
      <c r="BS23" s="6">
        <f>'Formação Completa'!AK26</f>
        <v>2</v>
      </c>
      <c r="BT23" s="6">
        <f>'Formação Completa'!AM26</f>
        <v>2</v>
      </c>
      <c r="BU23" s="6">
        <f>'Formação Completa'!AO26</f>
        <v>2</v>
      </c>
      <c r="BV23" s="6">
        <f>'Formação Completa'!AQ26</f>
        <v>2</v>
      </c>
      <c r="BW23" s="6">
        <f>'Formação Completa'!AS26</f>
        <v>2</v>
      </c>
      <c r="BX23" s="6">
        <f>'Formação Completa'!AU26</f>
        <v>2</v>
      </c>
      <c r="BY23" s="6">
        <f>'Formação Completa'!AW26</f>
        <v>2</v>
      </c>
      <c r="BZ23" s="6">
        <f>'Formação Completa'!AY26</f>
        <v>2</v>
      </c>
      <c r="CA23" s="6">
        <f>'Formação Completa'!BA26</f>
        <v>2</v>
      </c>
      <c r="CB23" s="6">
        <f>'Formação Completa'!BC26</f>
        <v>2</v>
      </c>
      <c r="CC23" s="4">
        <f>$CB$23+BD23</f>
        <v>2</v>
      </c>
      <c r="CD23" s="4">
        <f t="shared" ref="CD23:DA23" si="174">$CB$23+BE23</f>
        <v>3</v>
      </c>
      <c r="CE23" s="4">
        <f t="shared" si="174"/>
        <v>3</v>
      </c>
      <c r="CF23" s="4">
        <f t="shared" si="174"/>
        <v>3</v>
      </c>
      <c r="CG23" s="4">
        <f t="shared" si="174"/>
        <v>3</v>
      </c>
      <c r="CH23" s="4">
        <f t="shared" si="174"/>
        <v>3</v>
      </c>
      <c r="CI23" s="4">
        <f t="shared" si="174"/>
        <v>3</v>
      </c>
      <c r="CJ23" s="4">
        <f t="shared" si="174"/>
        <v>3</v>
      </c>
      <c r="CK23" s="4">
        <f t="shared" si="174"/>
        <v>3</v>
      </c>
      <c r="CL23" s="4">
        <f t="shared" si="174"/>
        <v>4</v>
      </c>
      <c r="CM23" s="4">
        <f t="shared" si="174"/>
        <v>4</v>
      </c>
      <c r="CN23" s="4">
        <f t="shared" si="174"/>
        <v>4</v>
      </c>
      <c r="CO23" s="4">
        <f t="shared" si="174"/>
        <v>4</v>
      </c>
      <c r="CP23" s="4">
        <f t="shared" si="174"/>
        <v>4</v>
      </c>
      <c r="CQ23" s="4">
        <f t="shared" si="174"/>
        <v>4</v>
      </c>
      <c r="CR23" s="4">
        <f t="shared" si="174"/>
        <v>4</v>
      </c>
      <c r="CS23" s="4">
        <f t="shared" si="174"/>
        <v>4</v>
      </c>
      <c r="CT23" s="4">
        <f t="shared" si="174"/>
        <v>4</v>
      </c>
      <c r="CU23" s="4">
        <f t="shared" si="174"/>
        <v>4</v>
      </c>
      <c r="CV23" s="4">
        <f t="shared" si="174"/>
        <v>4</v>
      </c>
      <c r="CW23" s="4">
        <f t="shared" si="174"/>
        <v>4</v>
      </c>
      <c r="CX23" s="4">
        <f t="shared" si="174"/>
        <v>4</v>
      </c>
      <c r="CY23" s="4">
        <f t="shared" si="174"/>
        <v>4</v>
      </c>
      <c r="CZ23" s="4">
        <f t="shared" si="174"/>
        <v>4</v>
      </c>
      <c r="DA23" s="4">
        <f t="shared" si="174"/>
        <v>4</v>
      </c>
      <c r="DB23" s="7">
        <f>$DA$23+BD23</f>
        <v>4</v>
      </c>
      <c r="DC23" s="7">
        <f t="shared" ref="DC23:DZ23" si="175">$DA$23+BE23</f>
        <v>5</v>
      </c>
      <c r="DD23" s="7">
        <f t="shared" si="175"/>
        <v>5</v>
      </c>
      <c r="DE23" s="7">
        <f t="shared" si="175"/>
        <v>5</v>
      </c>
      <c r="DF23" s="7">
        <f t="shared" si="175"/>
        <v>5</v>
      </c>
      <c r="DG23" s="7">
        <f t="shared" si="175"/>
        <v>5</v>
      </c>
      <c r="DH23" s="7">
        <f t="shared" si="175"/>
        <v>5</v>
      </c>
      <c r="DI23" s="7">
        <f t="shared" si="175"/>
        <v>5</v>
      </c>
      <c r="DJ23" s="7">
        <f t="shared" si="175"/>
        <v>5</v>
      </c>
      <c r="DK23" s="7">
        <f t="shared" si="175"/>
        <v>6</v>
      </c>
      <c r="DL23" s="7">
        <f t="shared" si="175"/>
        <v>6</v>
      </c>
      <c r="DM23" s="7">
        <f t="shared" si="175"/>
        <v>6</v>
      </c>
      <c r="DN23" s="7">
        <f t="shared" si="175"/>
        <v>6</v>
      </c>
      <c r="DO23" s="7">
        <f t="shared" si="175"/>
        <v>6</v>
      </c>
      <c r="DP23" s="7">
        <f t="shared" si="175"/>
        <v>6</v>
      </c>
      <c r="DQ23" s="7">
        <f t="shared" si="175"/>
        <v>6</v>
      </c>
      <c r="DR23" s="7">
        <f t="shared" si="175"/>
        <v>6</v>
      </c>
      <c r="DS23" s="7">
        <f t="shared" si="175"/>
        <v>6</v>
      </c>
      <c r="DT23" s="7">
        <f t="shared" si="175"/>
        <v>6</v>
      </c>
      <c r="DU23" s="7">
        <f t="shared" si="175"/>
        <v>6</v>
      </c>
      <c r="DV23" s="7">
        <f t="shared" si="175"/>
        <v>6</v>
      </c>
      <c r="DW23" s="7">
        <f t="shared" si="175"/>
        <v>6</v>
      </c>
      <c r="DX23" s="7">
        <f t="shared" si="175"/>
        <v>6</v>
      </c>
      <c r="DY23" s="7">
        <f t="shared" si="175"/>
        <v>6</v>
      </c>
      <c r="DZ23" s="7">
        <f t="shared" si="175"/>
        <v>6</v>
      </c>
      <c r="EA23" s="7">
        <f>$DZ$23+BD23</f>
        <v>6</v>
      </c>
      <c r="EB23" s="7">
        <f t="shared" ref="EB23:EW23" si="176">$DZ$23+BE23</f>
        <v>7</v>
      </c>
      <c r="EC23" s="7">
        <f t="shared" si="176"/>
        <v>7</v>
      </c>
      <c r="ED23" s="7">
        <f t="shared" si="176"/>
        <v>7</v>
      </c>
      <c r="EE23" s="7">
        <f t="shared" si="176"/>
        <v>7</v>
      </c>
      <c r="EF23" s="7">
        <f t="shared" si="176"/>
        <v>7</v>
      </c>
      <c r="EG23" s="7">
        <f t="shared" si="176"/>
        <v>7</v>
      </c>
      <c r="EH23" s="7">
        <f t="shared" si="176"/>
        <v>7</v>
      </c>
      <c r="EI23" s="7">
        <f t="shared" si="176"/>
        <v>7</v>
      </c>
      <c r="EJ23" s="7">
        <f t="shared" si="176"/>
        <v>8</v>
      </c>
      <c r="EK23" s="7">
        <f t="shared" si="176"/>
        <v>8</v>
      </c>
      <c r="EL23" s="7">
        <f t="shared" si="176"/>
        <v>8</v>
      </c>
      <c r="EM23" s="7">
        <f t="shared" si="176"/>
        <v>8</v>
      </c>
      <c r="EN23" s="7">
        <f t="shared" si="176"/>
        <v>8</v>
      </c>
      <c r="EO23" s="7">
        <f t="shared" si="176"/>
        <v>8</v>
      </c>
      <c r="EP23" s="7">
        <f t="shared" si="176"/>
        <v>8</v>
      </c>
      <c r="EQ23" s="7">
        <f t="shared" si="176"/>
        <v>8</v>
      </c>
      <c r="ER23" s="7">
        <f t="shared" si="176"/>
        <v>8</v>
      </c>
      <c r="ES23" s="7">
        <f t="shared" si="176"/>
        <v>8</v>
      </c>
      <c r="ET23" s="7">
        <f t="shared" si="176"/>
        <v>8</v>
      </c>
      <c r="EU23" s="7">
        <f t="shared" si="176"/>
        <v>8</v>
      </c>
      <c r="EV23" s="7">
        <f t="shared" si="176"/>
        <v>8</v>
      </c>
      <c r="EW23" s="7">
        <f t="shared" si="176"/>
        <v>8</v>
      </c>
      <c r="EX23" s="7">
        <f>$DZ$23+CA23</f>
        <v>8</v>
      </c>
      <c r="EY23" s="7">
        <f t="shared" ref="EY23" si="177">$DZ$23+CB23</f>
        <v>8</v>
      </c>
      <c r="EZ23" s="7">
        <f>$EY$23+BD23</f>
        <v>8</v>
      </c>
      <c r="FA23" s="7">
        <f t="shared" ref="FA23:FU23" si="178">$EY$23+BE23</f>
        <v>9</v>
      </c>
      <c r="FB23" s="7">
        <f t="shared" si="178"/>
        <v>9</v>
      </c>
      <c r="FC23" s="7">
        <f t="shared" si="178"/>
        <v>9</v>
      </c>
      <c r="FD23" s="7">
        <f t="shared" si="178"/>
        <v>9</v>
      </c>
      <c r="FE23" s="7">
        <f t="shared" si="178"/>
        <v>9</v>
      </c>
      <c r="FF23" s="7">
        <f t="shared" si="178"/>
        <v>9</v>
      </c>
      <c r="FG23" s="7">
        <f t="shared" si="178"/>
        <v>9</v>
      </c>
      <c r="FH23" s="7">
        <f t="shared" si="178"/>
        <v>9</v>
      </c>
      <c r="FI23" s="7">
        <f t="shared" si="178"/>
        <v>10</v>
      </c>
      <c r="FJ23" s="7">
        <f t="shared" si="178"/>
        <v>10</v>
      </c>
      <c r="FK23" s="7">
        <f t="shared" si="178"/>
        <v>10</v>
      </c>
      <c r="FL23" s="7">
        <f t="shared" si="178"/>
        <v>10</v>
      </c>
      <c r="FM23" s="7">
        <f t="shared" si="178"/>
        <v>10</v>
      </c>
      <c r="FN23" s="7">
        <f t="shared" si="178"/>
        <v>10</v>
      </c>
      <c r="FO23" s="7">
        <f t="shared" si="178"/>
        <v>10</v>
      </c>
      <c r="FP23" s="7">
        <f t="shared" si="178"/>
        <v>10</v>
      </c>
      <c r="FQ23" s="7">
        <f t="shared" si="178"/>
        <v>10</v>
      </c>
      <c r="FR23" s="7">
        <f t="shared" si="178"/>
        <v>10</v>
      </c>
      <c r="FS23" s="7">
        <f t="shared" si="178"/>
        <v>10</v>
      </c>
      <c r="FT23" s="7">
        <f t="shared" si="178"/>
        <v>10</v>
      </c>
      <c r="FU23" s="7">
        <f t="shared" si="178"/>
        <v>10</v>
      </c>
      <c r="FV23" s="7">
        <f>$EY$23+BZ23</f>
        <v>10</v>
      </c>
      <c r="FW23" s="7">
        <f t="shared" ref="FW23" si="179">$EY$23+CA23</f>
        <v>10</v>
      </c>
      <c r="FX23" s="7">
        <f t="shared" ref="FX23" si="180">$EY$23+CB23</f>
        <v>10</v>
      </c>
      <c r="GC23" s="106" t="str">
        <f t="shared" si="30"/>
        <v>Fora de Faixa</v>
      </c>
      <c r="GD23" s="7" t="str">
        <f t="shared" si="31"/>
        <v>Fora de faixa</v>
      </c>
      <c r="GE23" s="7" t="str">
        <f t="shared" si="32"/>
        <v>Fora de Faixa</v>
      </c>
      <c r="GF23" s="7" t="str">
        <f t="shared" si="33"/>
        <v>Fora de Faixa</v>
      </c>
      <c r="GG23" s="7" t="str">
        <f t="shared" si="34"/>
        <v>Fora de Faixa</v>
      </c>
    </row>
    <row r="24" spans="2:189" ht="24" customHeight="1" x14ac:dyDescent="0.25">
      <c r="B24" s="546"/>
      <c r="C24" s="548">
        <v>18</v>
      </c>
      <c r="D24" s="47" t="str">
        <f>'Formação Completa'!D23</f>
        <v>Trompa - Flugelhorn</v>
      </c>
      <c r="E24" s="554" t="s">
        <v>24</v>
      </c>
      <c r="F24" s="519">
        <f t="shared" si="65"/>
        <v>0</v>
      </c>
      <c r="G24" s="429">
        <f t="shared" ref="G24:L24" si="181">SUM(G25:G26)</f>
        <v>0</v>
      </c>
      <c r="H24" s="49">
        <f t="shared" si="181"/>
        <v>0</v>
      </c>
      <c r="I24" s="425">
        <f t="shared" si="181"/>
        <v>0</v>
      </c>
      <c r="J24" s="49">
        <f t="shared" si="181"/>
        <v>0</v>
      </c>
      <c r="K24" s="425">
        <f t="shared" si="181"/>
        <v>0</v>
      </c>
      <c r="L24" s="49">
        <f t="shared" si="181"/>
        <v>0</v>
      </c>
      <c r="M24" s="528">
        <f t="shared" ref="M24" si="182">F24-L24</f>
        <v>0</v>
      </c>
      <c r="N24" s="519" t="str">
        <f t="shared" ref="N24" si="183">IF($B$1=0,"",IF(L24&gt;F24,"Excesso",IF(F24=0,"Incompatível",IF(L24=F24,"OK",IF(L24&lt;F24,"Necessidade",)))))</f>
        <v/>
      </c>
      <c r="O24" s="45" t="str">
        <f>D24</f>
        <v>Trompa - Flugelhorn</v>
      </c>
      <c r="P24" s="39"/>
      <c r="Q24" s="20"/>
      <c r="R24" s="20"/>
      <c r="S24" s="20"/>
      <c r="T24" s="20"/>
      <c r="U24" s="504"/>
      <c r="V24" s="505"/>
      <c r="W24" s="505"/>
      <c r="X24" s="505"/>
      <c r="Y24" s="505"/>
      <c r="Z24" s="505"/>
      <c r="AA24" s="505"/>
      <c r="AB24" s="505"/>
      <c r="AC24" s="505"/>
      <c r="AD24" s="505"/>
      <c r="BA24" s="23">
        <v>22</v>
      </c>
      <c r="BB24" s="186" t="s">
        <v>43</v>
      </c>
      <c r="BD24" s="6">
        <f>'Formação Completa'!G27</f>
        <v>0</v>
      </c>
      <c r="BE24" s="6">
        <f>'Formação Completa'!I27</f>
        <v>0</v>
      </c>
      <c r="BF24" s="6">
        <f>'Formação Completa'!K27</f>
        <v>0</v>
      </c>
      <c r="BG24" s="6">
        <f>'Formação Completa'!M27</f>
        <v>0</v>
      </c>
      <c r="BH24" s="6">
        <f>'Formação Completa'!O27</f>
        <v>0</v>
      </c>
      <c r="BI24" s="6">
        <f>'Formação Completa'!Q27</f>
        <v>0</v>
      </c>
      <c r="BJ24" s="6">
        <f>'Formação Completa'!S27</f>
        <v>1</v>
      </c>
      <c r="BK24" s="6">
        <f>'Formação Completa'!U27</f>
        <v>1</v>
      </c>
      <c r="BL24" s="6">
        <f>'Formação Completa'!W27</f>
        <v>1</v>
      </c>
      <c r="BM24" s="6">
        <f>'Formação Completa'!Y27</f>
        <v>1</v>
      </c>
      <c r="BN24" s="6">
        <f>'Formação Completa'!AA27</f>
        <v>2</v>
      </c>
      <c r="BO24" s="6">
        <f>'Formação Completa'!AC27</f>
        <v>2</v>
      </c>
      <c r="BP24" s="6">
        <f>'Formação Completa'!AE27</f>
        <v>2</v>
      </c>
      <c r="BQ24" s="6">
        <f>'Formação Completa'!AG27</f>
        <v>2</v>
      </c>
      <c r="BR24" s="6">
        <f>'Formação Completa'!AI27</f>
        <v>2</v>
      </c>
      <c r="BS24" s="6">
        <f>'Formação Completa'!AK27</f>
        <v>3</v>
      </c>
      <c r="BT24" s="6">
        <f>'Formação Completa'!AM27</f>
        <v>3</v>
      </c>
      <c r="BU24" s="6">
        <f>'Formação Completa'!AO27</f>
        <v>3</v>
      </c>
      <c r="BV24" s="6">
        <f>'Formação Completa'!AQ27</f>
        <v>4</v>
      </c>
      <c r="BW24" s="6">
        <f>'Formação Completa'!AS27</f>
        <v>4</v>
      </c>
      <c r="BX24" s="6">
        <f>'Formação Completa'!AU27</f>
        <v>4</v>
      </c>
      <c r="BY24" s="6">
        <f>'Formação Completa'!AW27</f>
        <v>5</v>
      </c>
      <c r="BZ24" s="6">
        <f>'Formação Completa'!AY27</f>
        <v>5</v>
      </c>
      <c r="CA24" s="6">
        <f>'Formação Completa'!BA27</f>
        <v>5</v>
      </c>
      <c r="CB24" s="6">
        <f>'Formação Completa'!BC27</f>
        <v>6</v>
      </c>
      <c r="CC24" s="4">
        <f>$CB$24+BD24</f>
        <v>6</v>
      </c>
      <c r="CD24" s="4">
        <f t="shared" ref="CD24:DA24" si="184">$CB$24+BE24</f>
        <v>6</v>
      </c>
      <c r="CE24" s="4">
        <f t="shared" si="184"/>
        <v>6</v>
      </c>
      <c r="CF24" s="4">
        <f t="shared" si="184"/>
        <v>6</v>
      </c>
      <c r="CG24" s="4">
        <f t="shared" si="184"/>
        <v>6</v>
      </c>
      <c r="CH24" s="4">
        <f t="shared" si="184"/>
        <v>6</v>
      </c>
      <c r="CI24" s="4">
        <f t="shared" si="184"/>
        <v>7</v>
      </c>
      <c r="CJ24" s="4">
        <f t="shared" si="184"/>
        <v>7</v>
      </c>
      <c r="CK24" s="4">
        <f t="shared" si="184"/>
        <v>7</v>
      </c>
      <c r="CL24" s="4">
        <f t="shared" si="184"/>
        <v>7</v>
      </c>
      <c r="CM24" s="4">
        <f t="shared" si="184"/>
        <v>8</v>
      </c>
      <c r="CN24" s="4">
        <f t="shared" si="184"/>
        <v>8</v>
      </c>
      <c r="CO24" s="4">
        <f t="shared" si="184"/>
        <v>8</v>
      </c>
      <c r="CP24" s="4">
        <f t="shared" si="184"/>
        <v>8</v>
      </c>
      <c r="CQ24" s="4">
        <f t="shared" si="184"/>
        <v>8</v>
      </c>
      <c r="CR24" s="4">
        <f t="shared" si="184"/>
        <v>9</v>
      </c>
      <c r="CS24" s="4">
        <f t="shared" si="184"/>
        <v>9</v>
      </c>
      <c r="CT24" s="4">
        <f t="shared" si="184"/>
        <v>9</v>
      </c>
      <c r="CU24" s="4">
        <f t="shared" si="184"/>
        <v>10</v>
      </c>
      <c r="CV24" s="4">
        <f t="shared" si="184"/>
        <v>10</v>
      </c>
      <c r="CW24" s="4">
        <f t="shared" si="184"/>
        <v>10</v>
      </c>
      <c r="CX24" s="4">
        <f t="shared" si="184"/>
        <v>11</v>
      </c>
      <c r="CY24" s="4">
        <f t="shared" si="184"/>
        <v>11</v>
      </c>
      <c r="CZ24" s="4">
        <f t="shared" si="184"/>
        <v>11</v>
      </c>
      <c r="DA24" s="4">
        <f t="shared" si="184"/>
        <v>12</v>
      </c>
      <c r="DB24" s="7">
        <f>$DA$24+BD24</f>
        <v>12</v>
      </c>
      <c r="DC24" s="7">
        <f t="shared" ref="DC24:DZ24" si="185">$DA$24+BE24</f>
        <v>12</v>
      </c>
      <c r="DD24" s="7">
        <f t="shared" si="185"/>
        <v>12</v>
      </c>
      <c r="DE24" s="7">
        <f t="shared" si="185"/>
        <v>12</v>
      </c>
      <c r="DF24" s="7">
        <f t="shared" si="185"/>
        <v>12</v>
      </c>
      <c r="DG24" s="7">
        <f t="shared" si="185"/>
        <v>12</v>
      </c>
      <c r="DH24" s="7">
        <f t="shared" si="185"/>
        <v>13</v>
      </c>
      <c r="DI24" s="7">
        <f t="shared" si="185"/>
        <v>13</v>
      </c>
      <c r="DJ24" s="7">
        <f t="shared" si="185"/>
        <v>13</v>
      </c>
      <c r="DK24" s="7">
        <f t="shared" si="185"/>
        <v>13</v>
      </c>
      <c r="DL24" s="7">
        <f t="shared" si="185"/>
        <v>14</v>
      </c>
      <c r="DM24" s="7">
        <f t="shared" si="185"/>
        <v>14</v>
      </c>
      <c r="DN24" s="7">
        <f t="shared" si="185"/>
        <v>14</v>
      </c>
      <c r="DO24" s="7">
        <f t="shared" si="185"/>
        <v>14</v>
      </c>
      <c r="DP24" s="7">
        <f t="shared" si="185"/>
        <v>14</v>
      </c>
      <c r="DQ24" s="7">
        <f t="shared" si="185"/>
        <v>15</v>
      </c>
      <c r="DR24" s="7">
        <f t="shared" si="185"/>
        <v>15</v>
      </c>
      <c r="DS24" s="7">
        <f t="shared" si="185"/>
        <v>15</v>
      </c>
      <c r="DT24" s="7">
        <f t="shared" si="185"/>
        <v>16</v>
      </c>
      <c r="DU24" s="7">
        <f t="shared" si="185"/>
        <v>16</v>
      </c>
      <c r="DV24" s="7">
        <f t="shared" si="185"/>
        <v>16</v>
      </c>
      <c r="DW24" s="7">
        <f t="shared" si="185"/>
        <v>17</v>
      </c>
      <c r="DX24" s="7">
        <f t="shared" si="185"/>
        <v>17</v>
      </c>
      <c r="DY24" s="7">
        <f t="shared" si="185"/>
        <v>17</v>
      </c>
      <c r="DZ24" s="7">
        <f t="shared" si="185"/>
        <v>18</v>
      </c>
      <c r="EA24" s="7">
        <f>$DZ$24+BD24</f>
        <v>18</v>
      </c>
      <c r="EB24" s="7">
        <f t="shared" ref="EB24:EW24" si="186">$DZ$24+BE24</f>
        <v>18</v>
      </c>
      <c r="EC24" s="7">
        <f t="shared" si="186"/>
        <v>18</v>
      </c>
      <c r="ED24" s="7">
        <f t="shared" si="186"/>
        <v>18</v>
      </c>
      <c r="EE24" s="7">
        <f t="shared" si="186"/>
        <v>18</v>
      </c>
      <c r="EF24" s="7">
        <f t="shared" si="186"/>
        <v>18</v>
      </c>
      <c r="EG24" s="7">
        <f t="shared" si="186"/>
        <v>19</v>
      </c>
      <c r="EH24" s="7">
        <f t="shared" si="186"/>
        <v>19</v>
      </c>
      <c r="EI24" s="7">
        <f t="shared" si="186"/>
        <v>19</v>
      </c>
      <c r="EJ24" s="7">
        <f t="shared" si="186"/>
        <v>19</v>
      </c>
      <c r="EK24" s="7">
        <f t="shared" si="186"/>
        <v>20</v>
      </c>
      <c r="EL24" s="7">
        <f t="shared" si="186"/>
        <v>20</v>
      </c>
      <c r="EM24" s="7">
        <f t="shared" si="186"/>
        <v>20</v>
      </c>
      <c r="EN24" s="7">
        <f t="shared" si="186"/>
        <v>20</v>
      </c>
      <c r="EO24" s="7">
        <f t="shared" si="186"/>
        <v>20</v>
      </c>
      <c r="EP24" s="7">
        <f t="shared" si="186"/>
        <v>21</v>
      </c>
      <c r="EQ24" s="7">
        <f t="shared" si="186"/>
        <v>21</v>
      </c>
      <c r="ER24" s="7">
        <f t="shared" si="186"/>
        <v>21</v>
      </c>
      <c r="ES24" s="7">
        <f t="shared" si="186"/>
        <v>22</v>
      </c>
      <c r="ET24" s="7">
        <f t="shared" si="186"/>
        <v>22</v>
      </c>
      <c r="EU24" s="7">
        <f t="shared" si="186"/>
        <v>22</v>
      </c>
      <c r="EV24" s="7">
        <f t="shared" si="186"/>
        <v>23</v>
      </c>
      <c r="EW24" s="7">
        <f t="shared" si="186"/>
        <v>23</v>
      </c>
      <c r="EX24" s="7">
        <f>$DZ$24+CA24</f>
        <v>23</v>
      </c>
      <c r="EY24" s="7">
        <f t="shared" ref="EY24" si="187">$DZ$24+CB24</f>
        <v>24</v>
      </c>
      <c r="EZ24" s="7">
        <f>$EY$24+BD24</f>
        <v>24</v>
      </c>
      <c r="FA24" s="7">
        <f t="shared" ref="FA24:FU24" si="188">$EY$24+BE24</f>
        <v>24</v>
      </c>
      <c r="FB24" s="7">
        <f t="shared" si="188"/>
        <v>24</v>
      </c>
      <c r="FC24" s="7">
        <f t="shared" si="188"/>
        <v>24</v>
      </c>
      <c r="FD24" s="7">
        <f t="shared" si="188"/>
        <v>24</v>
      </c>
      <c r="FE24" s="7">
        <f t="shared" si="188"/>
        <v>24</v>
      </c>
      <c r="FF24" s="7">
        <f t="shared" si="188"/>
        <v>25</v>
      </c>
      <c r="FG24" s="7">
        <f t="shared" si="188"/>
        <v>25</v>
      </c>
      <c r="FH24" s="7">
        <f t="shared" si="188"/>
        <v>25</v>
      </c>
      <c r="FI24" s="7">
        <f t="shared" si="188"/>
        <v>25</v>
      </c>
      <c r="FJ24" s="7">
        <f t="shared" si="188"/>
        <v>26</v>
      </c>
      <c r="FK24" s="7">
        <f t="shared" si="188"/>
        <v>26</v>
      </c>
      <c r="FL24" s="7">
        <f t="shared" si="188"/>
        <v>26</v>
      </c>
      <c r="FM24" s="7">
        <f t="shared" si="188"/>
        <v>26</v>
      </c>
      <c r="FN24" s="7">
        <f t="shared" si="188"/>
        <v>26</v>
      </c>
      <c r="FO24" s="7">
        <f t="shared" si="188"/>
        <v>27</v>
      </c>
      <c r="FP24" s="7">
        <f t="shared" si="188"/>
        <v>27</v>
      </c>
      <c r="FQ24" s="7">
        <f t="shared" si="188"/>
        <v>27</v>
      </c>
      <c r="FR24" s="7">
        <f t="shared" si="188"/>
        <v>28</v>
      </c>
      <c r="FS24" s="7">
        <f t="shared" si="188"/>
        <v>28</v>
      </c>
      <c r="FT24" s="7">
        <f t="shared" si="188"/>
        <v>28</v>
      </c>
      <c r="FU24" s="7">
        <f t="shared" si="188"/>
        <v>29</v>
      </c>
      <c r="FV24" s="7">
        <f>$EY$24+BZ24</f>
        <v>29</v>
      </c>
      <c r="FW24" s="7">
        <f t="shared" ref="FW24" si="189">$EY$24+CA24</f>
        <v>29</v>
      </c>
      <c r="FX24" s="7">
        <f t="shared" ref="FX24" si="190">$EY$24+CB24</f>
        <v>30</v>
      </c>
      <c r="GC24" s="106" t="str">
        <f t="shared" si="30"/>
        <v>Fora de Faixa</v>
      </c>
      <c r="GD24" s="7" t="str">
        <f t="shared" si="31"/>
        <v>Fora de faixa</v>
      </c>
      <c r="GE24" s="7" t="str">
        <f t="shared" si="32"/>
        <v>Fora de Faixa</v>
      </c>
      <c r="GF24" s="7" t="str">
        <f t="shared" si="33"/>
        <v>Fora de Faixa</v>
      </c>
      <c r="GG24" s="7" t="str">
        <f t="shared" si="34"/>
        <v>Fora de Faixa</v>
      </c>
    </row>
    <row r="25" spans="2:189" ht="24" customHeight="1" x14ac:dyDescent="0.2">
      <c r="B25" s="546"/>
      <c r="C25" s="549"/>
      <c r="D25" s="401" t="str">
        <f>TRIM(LEFT(D24,SEARCH(" ",D24)))</f>
        <v>Trompa</v>
      </c>
      <c r="E25" s="555"/>
      <c r="F25" s="520"/>
      <c r="G25" s="436" t="str">
        <f>IF($B$1=0,"",COUNTIFS('Quantidade Desejada de Músicos'!$B$46:$B$545,"*",'Quantidade Desejada de Músicos'!$C$46:$C$545,D25,'Quantidade Desejada de Músicos'!$D$46:$D$545,'Quantidade Desejada de Músicos'!$AC$3))</f>
        <v/>
      </c>
      <c r="H25" s="437" t="str">
        <f>IF($B$1=0,"",COUNTIFS('Quantidade Desejada de Músicos'!$B$46:$B$545,"*",'Quantidade Desejada de Músicos'!$C$46:$C$545,D25,'Quantidade Desejada de Músicos'!$D$46:$D$545,'Quantidade Desejada de Músicos'!$AC$4))</f>
        <v/>
      </c>
      <c r="I25" s="438" t="str">
        <f>IF($B$1=0,"",COUNTIFS('Quantidade Desejada de Músicos'!$B$46:$B$545,"*",'Quantidade Desejada de Músicos'!$C$46:$C$545,D25,'Quantidade Desejada de Músicos'!$D$46:$D$545,'Quantidade Desejada de Músicos'!$AC$5))</f>
        <v/>
      </c>
      <c r="J25" s="437" t="str">
        <f>IF($B$1=0,"",COUNTIFS('Quantidade Desejada de Músicos'!$B$46:$B$545,"*",'Quantidade Desejada de Músicos'!$C$46:$C$545,D25,'Quantidade Desejada de Músicos'!$D$46:$D$545,'Quantidade Desejada de Músicos'!$AC$6))</f>
        <v/>
      </c>
      <c r="K25" s="438" t="str">
        <f>IF($B$1=0,"",COUNTIFS('Quantidade Desejada de Músicos'!$B$46:$B$545,"*",'Quantidade Desejada de Músicos'!$C$46:$C$545,D25,'Quantidade Desejada de Músicos'!$D$46:$D$545,'Quantidade Desejada de Músicos'!$AC$7))</f>
        <v/>
      </c>
      <c r="L25" s="437">
        <f t="shared" ref="L25" si="191">SUM(G25:K25)</f>
        <v>0</v>
      </c>
      <c r="M25" s="529"/>
      <c r="N25" s="520"/>
      <c r="O25" s="397" t="str">
        <f>D25</f>
        <v>Trompa</v>
      </c>
      <c r="P25" s="39"/>
      <c r="Q25" s="20"/>
      <c r="R25" s="20"/>
      <c r="S25" s="20"/>
      <c r="T25" s="20"/>
      <c r="U25" s="344"/>
      <c r="V25" s="345"/>
      <c r="W25" s="345"/>
      <c r="X25" s="345"/>
      <c r="Y25" s="345"/>
      <c r="Z25" s="345"/>
      <c r="AA25" s="345"/>
      <c r="AB25" s="345"/>
      <c r="AC25" s="345"/>
      <c r="AD25" s="345"/>
      <c r="BD25" s="24">
        <f t="shared" ref="BD25:CI25" si="192">SUM(BD2:BD24)</f>
        <v>4</v>
      </c>
      <c r="BE25" s="24">
        <f t="shared" si="192"/>
        <v>8</v>
      </c>
      <c r="BF25" s="24">
        <f t="shared" si="192"/>
        <v>12</v>
      </c>
      <c r="BG25" s="24">
        <f t="shared" si="192"/>
        <v>16</v>
      </c>
      <c r="BH25" s="24">
        <f t="shared" si="192"/>
        <v>20</v>
      </c>
      <c r="BI25" s="24">
        <f t="shared" si="192"/>
        <v>24</v>
      </c>
      <c r="BJ25" s="24">
        <f t="shared" si="192"/>
        <v>28</v>
      </c>
      <c r="BK25" s="24">
        <f t="shared" si="192"/>
        <v>32</v>
      </c>
      <c r="BL25" s="24">
        <f t="shared" si="192"/>
        <v>36</v>
      </c>
      <c r="BM25" s="24">
        <f t="shared" si="192"/>
        <v>40</v>
      </c>
      <c r="BN25" s="24">
        <f t="shared" si="192"/>
        <v>44</v>
      </c>
      <c r="BO25" s="24">
        <f t="shared" si="192"/>
        <v>48</v>
      </c>
      <c r="BP25" s="24">
        <f t="shared" si="192"/>
        <v>52</v>
      </c>
      <c r="BQ25" s="24">
        <f t="shared" si="192"/>
        <v>56</v>
      </c>
      <c r="BR25" s="24">
        <f t="shared" si="192"/>
        <v>60</v>
      </c>
      <c r="BS25" s="24">
        <f t="shared" si="192"/>
        <v>64</v>
      </c>
      <c r="BT25" s="24">
        <f t="shared" si="192"/>
        <v>68</v>
      </c>
      <c r="BU25" s="24">
        <f t="shared" si="192"/>
        <v>72</v>
      </c>
      <c r="BV25" s="24">
        <f t="shared" si="192"/>
        <v>76</v>
      </c>
      <c r="BW25" s="24">
        <f t="shared" si="192"/>
        <v>80</v>
      </c>
      <c r="BX25" s="24">
        <f t="shared" si="192"/>
        <v>84</v>
      </c>
      <c r="BY25" s="24">
        <f t="shared" si="192"/>
        <v>88</v>
      </c>
      <c r="BZ25" s="24">
        <f t="shared" si="192"/>
        <v>92</v>
      </c>
      <c r="CA25" s="24">
        <f t="shared" si="192"/>
        <v>96</v>
      </c>
      <c r="CB25" s="24">
        <f t="shared" si="192"/>
        <v>100</v>
      </c>
      <c r="CC25" s="36">
        <f t="shared" si="192"/>
        <v>104</v>
      </c>
      <c r="CD25" s="36">
        <f t="shared" si="192"/>
        <v>108</v>
      </c>
      <c r="CE25" s="36">
        <f t="shared" si="192"/>
        <v>112</v>
      </c>
      <c r="CF25" s="36">
        <f t="shared" si="192"/>
        <v>116</v>
      </c>
      <c r="CG25" s="36">
        <f t="shared" si="192"/>
        <v>120</v>
      </c>
      <c r="CH25" s="36">
        <f t="shared" si="192"/>
        <v>124</v>
      </c>
      <c r="CI25" s="36">
        <f t="shared" si="192"/>
        <v>128</v>
      </c>
      <c r="CJ25" s="36">
        <f t="shared" ref="CJ25:DO25" si="193">SUM(CJ2:CJ24)</f>
        <v>132</v>
      </c>
      <c r="CK25" s="36">
        <f t="shared" si="193"/>
        <v>136</v>
      </c>
      <c r="CL25" s="36">
        <f t="shared" si="193"/>
        <v>140</v>
      </c>
      <c r="CM25" s="36">
        <f t="shared" si="193"/>
        <v>144</v>
      </c>
      <c r="CN25" s="36">
        <f t="shared" si="193"/>
        <v>148</v>
      </c>
      <c r="CO25" s="36">
        <f t="shared" si="193"/>
        <v>152</v>
      </c>
      <c r="CP25" s="36">
        <f t="shared" si="193"/>
        <v>156</v>
      </c>
      <c r="CQ25" s="36">
        <f t="shared" si="193"/>
        <v>160</v>
      </c>
      <c r="CR25" s="36">
        <f t="shared" si="193"/>
        <v>164</v>
      </c>
      <c r="CS25" s="36">
        <f t="shared" si="193"/>
        <v>168</v>
      </c>
      <c r="CT25" s="36">
        <f t="shared" si="193"/>
        <v>172</v>
      </c>
      <c r="CU25" s="36">
        <f t="shared" si="193"/>
        <v>176</v>
      </c>
      <c r="CV25" s="36">
        <f t="shared" si="193"/>
        <v>180</v>
      </c>
      <c r="CW25" s="36">
        <f t="shared" si="193"/>
        <v>184</v>
      </c>
      <c r="CX25" s="36">
        <f t="shared" si="193"/>
        <v>188</v>
      </c>
      <c r="CY25" s="36">
        <f t="shared" si="193"/>
        <v>192</v>
      </c>
      <c r="CZ25" s="36">
        <f t="shared" si="193"/>
        <v>196</v>
      </c>
      <c r="DA25" s="36">
        <f t="shared" si="193"/>
        <v>200</v>
      </c>
      <c r="DB25" s="7">
        <f t="shared" si="193"/>
        <v>204</v>
      </c>
      <c r="DC25" s="7">
        <f t="shared" si="193"/>
        <v>208</v>
      </c>
      <c r="DD25" s="7">
        <f t="shared" si="193"/>
        <v>212</v>
      </c>
      <c r="DE25" s="7">
        <f t="shared" si="193"/>
        <v>216</v>
      </c>
      <c r="DF25" s="7">
        <f t="shared" si="193"/>
        <v>220</v>
      </c>
      <c r="DG25" s="7">
        <f t="shared" si="193"/>
        <v>224</v>
      </c>
      <c r="DH25" s="7">
        <f t="shared" si="193"/>
        <v>228</v>
      </c>
      <c r="DI25" s="7">
        <f t="shared" si="193"/>
        <v>232</v>
      </c>
      <c r="DJ25" s="7">
        <f t="shared" si="193"/>
        <v>236</v>
      </c>
      <c r="DK25" s="7">
        <f t="shared" si="193"/>
        <v>240</v>
      </c>
      <c r="DL25" s="7">
        <f t="shared" si="193"/>
        <v>244</v>
      </c>
      <c r="DM25" s="7">
        <f t="shared" si="193"/>
        <v>248</v>
      </c>
      <c r="DN25" s="7">
        <f t="shared" si="193"/>
        <v>252</v>
      </c>
      <c r="DO25" s="7">
        <f t="shared" si="193"/>
        <v>256</v>
      </c>
      <c r="DP25" s="7">
        <f t="shared" ref="DP25:EU25" si="194">SUM(DP2:DP24)</f>
        <v>260</v>
      </c>
      <c r="DQ25" s="7">
        <f t="shared" si="194"/>
        <v>264</v>
      </c>
      <c r="DR25" s="7">
        <f t="shared" si="194"/>
        <v>268</v>
      </c>
      <c r="DS25" s="7">
        <f t="shared" si="194"/>
        <v>272</v>
      </c>
      <c r="DT25" s="7">
        <f t="shared" si="194"/>
        <v>276</v>
      </c>
      <c r="DU25" s="7">
        <f t="shared" si="194"/>
        <v>280</v>
      </c>
      <c r="DV25" s="7">
        <f t="shared" si="194"/>
        <v>284</v>
      </c>
      <c r="DW25" s="7">
        <f t="shared" si="194"/>
        <v>288</v>
      </c>
      <c r="DX25" s="7">
        <f t="shared" si="194"/>
        <v>292</v>
      </c>
      <c r="DY25" s="7">
        <f t="shared" si="194"/>
        <v>296</v>
      </c>
      <c r="DZ25" s="7">
        <f t="shared" si="194"/>
        <v>300</v>
      </c>
      <c r="EA25" s="7">
        <f t="shared" si="194"/>
        <v>304</v>
      </c>
      <c r="EB25" s="7">
        <f t="shared" si="194"/>
        <v>308</v>
      </c>
      <c r="EC25" s="7">
        <f t="shared" si="194"/>
        <v>312</v>
      </c>
      <c r="ED25" s="7">
        <f t="shared" si="194"/>
        <v>316</v>
      </c>
      <c r="EE25" s="7">
        <f t="shared" si="194"/>
        <v>320</v>
      </c>
      <c r="EF25" s="7">
        <f t="shared" si="194"/>
        <v>324</v>
      </c>
      <c r="EG25" s="7">
        <f t="shared" si="194"/>
        <v>328</v>
      </c>
      <c r="EH25" s="7">
        <f t="shared" si="194"/>
        <v>332</v>
      </c>
      <c r="EI25" s="7">
        <f t="shared" si="194"/>
        <v>336</v>
      </c>
      <c r="EJ25" s="7">
        <f t="shared" si="194"/>
        <v>340</v>
      </c>
      <c r="EK25" s="7">
        <f t="shared" si="194"/>
        <v>344</v>
      </c>
      <c r="EL25" s="7">
        <f t="shared" si="194"/>
        <v>348</v>
      </c>
      <c r="EM25" s="7">
        <f t="shared" si="194"/>
        <v>352</v>
      </c>
      <c r="EN25" s="7">
        <f t="shared" si="194"/>
        <v>356</v>
      </c>
      <c r="EO25" s="7">
        <f t="shared" si="194"/>
        <v>360</v>
      </c>
      <c r="EP25" s="7">
        <f t="shared" si="194"/>
        <v>364</v>
      </c>
      <c r="EQ25" s="7">
        <f t="shared" si="194"/>
        <v>368</v>
      </c>
      <c r="ER25" s="7">
        <f t="shared" si="194"/>
        <v>372</v>
      </c>
      <c r="ES25" s="7">
        <f t="shared" si="194"/>
        <v>376</v>
      </c>
      <c r="ET25" s="7">
        <f t="shared" si="194"/>
        <v>380</v>
      </c>
      <c r="EU25" s="7">
        <f t="shared" si="194"/>
        <v>384</v>
      </c>
      <c r="EV25" s="7">
        <f t="shared" ref="EV25:FX25" si="195">SUM(EV2:EV24)</f>
        <v>388</v>
      </c>
      <c r="EW25" s="7">
        <f t="shared" si="195"/>
        <v>392</v>
      </c>
      <c r="EX25" s="7">
        <f t="shared" si="195"/>
        <v>396</v>
      </c>
      <c r="EY25" s="7">
        <f t="shared" si="195"/>
        <v>400</v>
      </c>
      <c r="EZ25" s="7">
        <f t="shared" si="195"/>
        <v>404</v>
      </c>
      <c r="FA25" s="7">
        <f t="shared" si="195"/>
        <v>408</v>
      </c>
      <c r="FB25" s="7">
        <f t="shared" si="195"/>
        <v>412</v>
      </c>
      <c r="FC25" s="7">
        <f t="shared" si="195"/>
        <v>416</v>
      </c>
      <c r="FD25" s="7">
        <f t="shared" si="195"/>
        <v>420</v>
      </c>
      <c r="FE25" s="7">
        <f t="shared" si="195"/>
        <v>424</v>
      </c>
      <c r="FF25" s="7">
        <f t="shared" si="195"/>
        <v>428</v>
      </c>
      <c r="FG25" s="7">
        <f t="shared" si="195"/>
        <v>432</v>
      </c>
      <c r="FH25" s="7">
        <f t="shared" si="195"/>
        <v>436</v>
      </c>
      <c r="FI25" s="7">
        <f t="shared" si="195"/>
        <v>440</v>
      </c>
      <c r="FJ25" s="7">
        <f t="shared" si="195"/>
        <v>444</v>
      </c>
      <c r="FK25" s="7">
        <f t="shared" si="195"/>
        <v>448</v>
      </c>
      <c r="FL25" s="7">
        <f t="shared" si="195"/>
        <v>452</v>
      </c>
      <c r="FM25" s="7">
        <f t="shared" si="195"/>
        <v>456</v>
      </c>
      <c r="FN25" s="7">
        <f t="shared" si="195"/>
        <v>460</v>
      </c>
      <c r="FO25" s="7">
        <f t="shared" si="195"/>
        <v>464</v>
      </c>
      <c r="FP25" s="7">
        <f t="shared" si="195"/>
        <v>468</v>
      </c>
      <c r="FQ25" s="7">
        <f t="shared" si="195"/>
        <v>472</v>
      </c>
      <c r="FR25" s="7">
        <f t="shared" si="195"/>
        <v>476</v>
      </c>
      <c r="FS25" s="7">
        <f t="shared" si="195"/>
        <v>480</v>
      </c>
      <c r="FT25" s="7">
        <f t="shared" si="195"/>
        <v>484</v>
      </c>
      <c r="FU25" s="7">
        <f t="shared" si="195"/>
        <v>488</v>
      </c>
      <c r="FV25" s="7">
        <f t="shared" si="195"/>
        <v>492</v>
      </c>
      <c r="FW25" s="7">
        <f t="shared" si="195"/>
        <v>496</v>
      </c>
      <c r="FX25" s="7">
        <f t="shared" si="195"/>
        <v>500</v>
      </c>
      <c r="GB25" s="7">
        <f>SUM(GB2:GB24)</f>
        <v>0</v>
      </c>
      <c r="GC25" s="7">
        <f>SUM(GC2:GC24)</f>
        <v>0</v>
      </c>
      <c r="GD25" s="7">
        <f>SUM(GD2:GD24)</f>
        <v>0</v>
      </c>
      <c r="GE25" s="7">
        <f>SUM(GE2:GE24)</f>
        <v>0</v>
      </c>
      <c r="GF25" s="7">
        <f>SUM(GF2:GF24)</f>
        <v>0</v>
      </c>
    </row>
    <row r="26" spans="2:189" ht="24" customHeight="1" x14ac:dyDescent="0.2">
      <c r="B26" s="546"/>
      <c r="C26" s="550"/>
      <c r="D26" s="401" t="str">
        <f>TRIM(RIGHT(D24,(LEN(D24)-SEARCH("-",D24))))</f>
        <v>Flugelhorn</v>
      </c>
      <c r="E26" s="556"/>
      <c r="F26" s="521"/>
      <c r="G26" s="439" t="str">
        <f>IF($B$1=0,"",COUNTIFS('Quantidade Desejada de Músicos'!$B$46:$B$545,"*",'Quantidade Desejada de Músicos'!$C$46:$C$545,D26,'Quantidade Desejada de Músicos'!$D$46:$D$545,'Quantidade Desejada de Músicos'!$AC$3))</f>
        <v/>
      </c>
      <c r="H26" s="440" t="str">
        <f>IF($B$1=0,"",COUNTIFS('Quantidade Desejada de Músicos'!$B$46:$B$545,"*",'Quantidade Desejada de Músicos'!$C$46:$C$545,D26,'Quantidade Desejada de Músicos'!$D$46:$D$545,'Quantidade Desejada de Músicos'!$AC$4))</f>
        <v/>
      </c>
      <c r="I26" s="439" t="str">
        <f>IF($B$1=0,"",COUNTIFS('Quantidade Desejada de Músicos'!$B$46:$B$545,"*",'Quantidade Desejada de Músicos'!$C$46:$C$545,D26,'Quantidade Desejada de Músicos'!$D$46:$D$545,'Quantidade Desejada de Músicos'!$AC$5))</f>
        <v/>
      </c>
      <c r="J26" s="440" t="str">
        <f>IF($B$1=0,"",COUNTIFS('Quantidade Desejada de Músicos'!$B$46:$B$545,"*",'Quantidade Desejada de Músicos'!$C$46:$C$545,D26,'Quantidade Desejada de Músicos'!$D$46:$D$545,'Quantidade Desejada de Músicos'!$AC$6))</f>
        <v/>
      </c>
      <c r="K26" s="439" t="str">
        <f>IF($B$1=0,"",COUNTIFS('Quantidade Desejada de Músicos'!$B$46:$B$545,"*",'Quantidade Desejada de Músicos'!$C$46:$C$545,D26,'Quantidade Desejada de Músicos'!$D$46:$D$545,'Quantidade Desejada de Músicos'!$AC$7))</f>
        <v/>
      </c>
      <c r="L26" s="440">
        <f t="shared" si="73"/>
        <v>0</v>
      </c>
      <c r="M26" s="530"/>
      <c r="N26" s="521"/>
      <c r="O26" s="398" t="str">
        <f t="shared" si="74"/>
        <v>Flugelhorn</v>
      </c>
      <c r="P26" s="39"/>
      <c r="Q26" s="20"/>
      <c r="R26" s="20"/>
      <c r="S26" s="20"/>
      <c r="T26" s="20"/>
      <c r="U26" s="20"/>
      <c r="V26" s="20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GC26" s="7"/>
    </row>
    <row r="27" spans="2:189" ht="24" customHeight="1" x14ac:dyDescent="0.2">
      <c r="B27" s="546"/>
      <c r="C27" s="548">
        <v>19</v>
      </c>
      <c r="D27" s="41" t="str">
        <f>'Formação Completa'!D25</f>
        <v>Trombone - Trombonito</v>
      </c>
      <c r="E27" s="554" t="str">
        <f>'Formação Completa'!F25</f>
        <v>Tenor</v>
      </c>
      <c r="F27" s="522">
        <f>IF(AND($B$1&gt;=4,$B$1&lt;=100),GC22,IF(AND($B$1&gt;=104,$B$1&lt;=200),GD22,IF(AND($B$1&gt;=204,$B$1&lt;=300),GE22,IF(AND($B$1&gt;=304,$B$1&lt;=400),GF22,IF(AND($B$1&gt;=404,$B$1&lt;=500),GG22,0)))))</f>
        <v>0</v>
      </c>
      <c r="G27" s="427">
        <f t="shared" ref="G27:L27" si="196">SUM(G28:G29)</f>
        <v>0</v>
      </c>
      <c r="H27" s="441">
        <f t="shared" si="196"/>
        <v>0</v>
      </c>
      <c r="I27" s="442">
        <f t="shared" si="196"/>
        <v>0</v>
      </c>
      <c r="J27" s="441">
        <f t="shared" si="196"/>
        <v>0</v>
      </c>
      <c r="K27" s="442">
        <f t="shared" si="196"/>
        <v>0</v>
      </c>
      <c r="L27" s="441">
        <f t="shared" si="196"/>
        <v>0</v>
      </c>
      <c r="M27" s="525">
        <f t="shared" si="56"/>
        <v>0</v>
      </c>
      <c r="N27" s="522" t="str">
        <f t="shared" si="57"/>
        <v/>
      </c>
      <c r="O27" s="45" t="str">
        <f t="shared" ref="O27:O33" si="197">D27</f>
        <v>Trombone - Trombonito</v>
      </c>
      <c r="P27" s="39"/>
      <c r="Q27" s="20"/>
      <c r="R27" s="20"/>
      <c r="S27" s="20"/>
      <c r="T27" s="20"/>
      <c r="U27" s="20"/>
      <c r="V27" s="20"/>
    </row>
    <row r="28" spans="2:189" ht="24" customHeight="1" x14ac:dyDescent="0.2">
      <c r="B28" s="546"/>
      <c r="C28" s="549"/>
      <c r="D28" s="402" t="str">
        <f>TRIM(LEFT(D27,SEARCH(" ",D27)))</f>
        <v>Trombone</v>
      </c>
      <c r="E28" s="555"/>
      <c r="F28" s="523"/>
      <c r="G28" s="443" t="str">
        <f>IF($B$1=0,"",COUNTIFS('Quantidade Desejada de Músicos'!$B$46:$B$545,"*",'Quantidade Desejada de Músicos'!$C$46:$C$545,D28,'Quantidade Desejada de Músicos'!$D$46:$D$545,'Quantidade Desejada de Músicos'!$AC$3))</f>
        <v/>
      </c>
      <c r="H28" s="444" t="str">
        <f>IF($B$1=0,"",COUNTIFS('Quantidade Desejada de Músicos'!$B$46:$B$545,"*",'Quantidade Desejada de Músicos'!$C$46:$C$545,D28,'Quantidade Desejada de Músicos'!$D$46:$D$545,'Quantidade Desejada de Músicos'!$AC$4))</f>
        <v/>
      </c>
      <c r="I28" s="443" t="str">
        <f>IF($B$1=0,"",COUNTIFS('Quantidade Desejada de Músicos'!$B$46:$B$545,"*",'Quantidade Desejada de Músicos'!$C$46:$C$545,D28,'Quantidade Desejada de Músicos'!$D$46:$D$545,'Quantidade Desejada de Músicos'!$AC$5))</f>
        <v/>
      </c>
      <c r="J28" s="444" t="str">
        <f>IF($B$1=0,"",COUNTIFS('Quantidade Desejada de Músicos'!$B$46:$B$545,"*",'Quantidade Desejada de Músicos'!$C$46:$C$545,D28,'Quantidade Desejada de Músicos'!$D$46:$D$545,'Quantidade Desejada de Músicos'!$AC$6))</f>
        <v/>
      </c>
      <c r="K28" s="443" t="str">
        <f>IF($B$1=0,"",COUNTIFS('Quantidade Desejada de Músicos'!$B$46:$B$545,"*",'Quantidade Desejada de Músicos'!$C$46:$C$545,D28,'Quantidade Desejada de Músicos'!$D$46:$D$545,'Quantidade Desejada de Músicos'!$AC$7))</f>
        <v/>
      </c>
      <c r="L28" s="444">
        <f t="shared" si="73"/>
        <v>0</v>
      </c>
      <c r="M28" s="526"/>
      <c r="N28" s="523"/>
      <c r="O28" s="397" t="str">
        <f t="shared" si="197"/>
        <v>Trombone</v>
      </c>
      <c r="P28" s="39"/>
      <c r="Q28" s="20"/>
      <c r="R28" s="20"/>
      <c r="S28" s="20"/>
      <c r="T28" s="20"/>
      <c r="U28" s="20"/>
      <c r="V28" s="20"/>
    </row>
    <row r="29" spans="2:189" ht="24" customHeight="1" x14ac:dyDescent="0.2">
      <c r="B29" s="546"/>
      <c r="C29" s="550"/>
      <c r="D29" s="402" t="str">
        <f>TRIM(RIGHT(D27,(LEN(D27)-SEARCH("-",D27))))</f>
        <v>Trombonito</v>
      </c>
      <c r="E29" s="556"/>
      <c r="F29" s="524"/>
      <c r="G29" s="445" t="str">
        <f>IF($B$1=0,"",COUNTIFS('Quantidade Desejada de Músicos'!$B$46:$B$545,"*",'Quantidade Desejada de Músicos'!$C$46:$C$545,D29,'Quantidade Desejada de Músicos'!$D$46:$D$545,'Quantidade Desejada de Músicos'!$AC$3))</f>
        <v/>
      </c>
      <c r="H29" s="446" t="str">
        <f>IF($B$1=0,"",COUNTIFS('Quantidade Desejada de Músicos'!$B$46:$B$545,"*",'Quantidade Desejada de Músicos'!$C$46:$C$545,D29,'Quantidade Desejada de Músicos'!$D$46:$D$545,'Quantidade Desejada de Músicos'!$AC$4))</f>
        <v/>
      </c>
      <c r="I29" s="447" t="str">
        <f>IF($B$1=0,"",COUNTIFS('Quantidade Desejada de Músicos'!$B$46:$B$545,"*",'Quantidade Desejada de Músicos'!$C$46:$C$545,D29,'Quantidade Desejada de Músicos'!$D$46:$D$545,'Quantidade Desejada de Músicos'!$AC$5))</f>
        <v/>
      </c>
      <c r="J29" s="446" t="str">
        <f>IF($B$1=0,"",COUNTIFS('Quantidade Desejada de Músicos'!$B$46:$B$545,"*",'Quantidade Desejada de Músicos'!$C$46:$C$545,D29,'Quantidade Desejada de Músicos'!$D$46:$D$545,'Quantidade Desejada de Músicos'!$AC$6))</f>
        <v/>
      </c>
      <c r="K29" s="447" t="str">
        <f>IF($B$1=0,"",COUNTIFS('Quantidade Desejada de Músicos'!$B$46:$B$545,"*",'Quantidade Desejada de Músicos'!$C$46:$C$545,D29,'Quantidade Desejada de Músicos'!$D$46:$D$545,'Quantidade Desejada de Músicos'!$AC$7))</f>
        <v/>
      </c>
      <c r="L29" s="446">
        <f t="shared" ref="L29" si="198">SUM(G29:K29)</f>
        <v>0</v>
      </c>
      <c r="M29" s="527"/>
      <c r="N29" s="524"/>
      <c r="O29" s="397" t="str">
        <f t="shared" si="197"/>
        <v>Trombonito</v>
      </c>
      <c r="P29" s="39"/>
      <c r="Q29" s="20"/>
      <c r="R29" s="20"/>
      <c r="S29" s="20"/>
      <c r="T29" s="20"/>
      <c r="U29" s="20"/>
      <c r="V29" s="20"/>
    </row>
    <row r="30" spans="2:189" ht="24" customHeight="1" x14ac:dyDescent="0.2">
      <c r="B30" s="546"/>
      <c r="C30" s="551">
        <v>20</v>
      </c>
      <c r="D30" s="47" t="str">
        <f>'Formação Completa'!D26</f>
        <v>Eufônio - Barítono</v>
      </c>
      <c r="E30" s="557" t="str">
        <f>'Formação Completa'!F26</f>
        <v>Baixo escrito</v>
      </c>
      <c r="F30" s="519">
        <f>IF(AND($B$1&gt;=4,$B$1&lt;=100),GC23,IF(AND($B$1&gt;=104,$B$1&lt;=200),GD23,IF(AND($B$1&gt;=204,$B$1&lt;=300),GE23,IF(AND($B$1&gt;=304,$B$1&lt;=400),GF23,IF(AND($B$1&gt;=404,$B$1&lt;=500),GG23,0)))))</f>
        <v>0</v>
      </c>
      <c r="G30" s="448">
        <f t="shared" ref="G30:L30" si="199">SUM(G31:G32)</f>
        <v>0</v>
      </c>
      <c r="H30" s="418">
        <f t="shared" si="199"/>
        <v>0</v>
      </c>
      <c r="I30" s="442">
        <f t="shared" si="199"/>
        <v>0</v>
      </c>
      <c r="J30" s="418">
        <f t="shared" si="199"/>
        <v>0</v>
      </c>
      <c r="K30" s="442">
        <f t="shared" si="199"/>
        <v>0</v>
      </c>
      <c r="L30" s="418">
        <f t="shared" si="199"/>
        <v>0</v>
      </c>
      <c r="M30" s="531">
        <f t="shared" ref="M30:M33" si="200">F30-L30</f>
        <v>0</v>
      </c>
      <c r="N30" s="519" t="str">
        <f t="shared" si="57"/>
        <v/>
      </c>
      <c r="O30" s="51" t="str">
        <f t="shared" si="197"/>
        <v>Eufônio - Barítono</v>
      </c>
      <c r="P30" s="39"/>
      <c r="Q30" s="15"/>
      <c r="R30" s="20"/>
      <c r="S30" s="20"/>
      <c r="T30" s="20"/>
      <c r="U30" s="20"/>
      <c r="V30" s="20"/>
    </row>
    <row r="31" spans="2:189" ht="24" customHeight="1" x14ac:dyDescent="0.2">
      <c r="B31" s="546"/>
      <c r="C31" s="552"/>
      <c r="D31" s="401" t="str">
        <f>TRIM(LEFT(D30,SEARCH(" ",D30)))</f>
        <v>Eufônio</v>
      </c>
      <c r="E31" s="558"/>
      <c r="F31" s="520"/>
      <c r="G31" s="449" t="str">
        <f>IF($B$1=0,"",COUNTIFS('Quantidade Desejada de Músicos'!$B$46:$B$545,"*",'Quantidade Desejada de Músicos'!$C$46:$C$545,D31,'Quantidade Desejada de Músicos'!$D$46:$D$545,'Quantidade Desejada de Músicos'!$AC$3))</f>
        <v/>
      </c>
      <c r="H31" s="450" t="str">
        <f>IF($B$1=0,"",COUNTIFS('Quantidade Desejada de Músicos'!$B$46:$B$545,"*",'Quantidade Desejada de Músicos'!$C$46:$C$545,D31,'Quantidade Desejada de Músicos'!$D$46:$D$545,'Quantidade Desejada de Músicos'!$AC$4))</f>
        <v/>
      </c>
      <c r="I31" s="443" t="str">
        <f>IF($B$1=0,"",COUNTIFS('Quantidade Desejada de Músicos'!$B$46:$B$545,"*",'Quantidade Desejada de Músicos'!$C$46:$C$545,D31,'Quantidade Desejada de Músicos'!$D$46:$D$545,'Quantidade Desejada de Músicos'!$AC$5))</f>
        <v/>
      </c>
      <c r="J31" s="450" t="str">
        <f>IF($B$1=0,"",COUNTIFS('Quantidade Desejada de Músicos'!$B$46:$B$545,"*",'Quantidade Desejada de Músicos'!$C$46:$C$545,D31,'Quantidade Desejada de Músicos'!$D$46:$D$545,'Quantidade Desejada de Músicos'!$AC$6))</f>
        <v/>
      </c>
      <c r="K31" s="443" t="str">
        <f>IF($B$1=0,"",COUNTIFS('Quantidade Desejada de Músicos'!$B$46:$B$545,"*",'Quantidade Desejada de Músicos'!$C$46:$C$545,D31,'Quantidade Desejada de Músicos'!$D$46:$D$545,'Quantidade Desejada de Músicos'!$AC$7))</f>
        <v/>
      </c>
      <c r="L31" s="450">
        <f t="shared" si="73"/>
        <v>0</v>
      </c>
      <c r="M31" s="532"/>
      <c r="N31" s="520"/>
      <c r="O31" s="399" t="str">
        <f t="shared" si="197"/>
        <v>Eufônio</v>
      </c>
      <c r="P31" s="39"/>
      <c r="Q31" s="15"/>
      <c r="R31" s="15"/>
      <c r="S31" s="15"/>
      <c r="T31" s="15"/>
      <c r="U31" s="15"/>
      <c r="V31" s="15"/>
    </row>
    <row r="32" spans="2:189" ht="24" customHeight="1" x14ac:dyDescent="0.2">
      <c r="B32" s="546"/>
      <c r="C32" s="553"/>
      <c r="D32" s="401" t="str">
        <f>TRIM(RIGHT(D30,(LEN(D30)-SEARCH("-",D30))))</f>
        <v>Barítono</v>
      </c>
      <c r="E32" s="559"/>
      <c r="F32" s="521"/>
      <c r="G32" s="447" t="str">
        <f>IF($B$1=0,"",COUNTIFS('Quantidade Desejada de Músicos'!$B$46:$B$545,"*",'Quantidade Desejada de Músicos'!$C$46:$C$545,D32,'Quantidade Desejada de Músicos'!$D$46:$D$545,'Quantidade Desejada de Músicos'!$AC$3))</f>
        <v/>
      </c>
      <c r="H32" s="451" t="str">
        <f>IF($B$1=0,"",COUNTIFS('Quantidade Desejada de Músicos'!$B$46:$B$545,"*",'Quantidade Desejada de Músicos'!$C$46:$C$545,D32,'Quantidade Desejada de Músicos'!$D$46:$D$545,'Quantidade Desejada de Músicos'!$AC$4))</f>
        <v/>
      </c>
      <c r="I32" s="447" t="str">
        <f>IF($B$1=0,"",COUNTIFS('Quantidade Desejada de Músicos'!$B$46:$B$545,"*",'Quantidade Desejada de Músicos'!$C$46:$C$545,D32,'Quantidade Desejada de Músicos'!$D$46:$D$545,'Quantidade Desejada de Músicos'!$AC$5))</f>
        <v/>
      </c>
      <c r="J32" s="451" t="str">
        <f>IF($B$1=0,"",COUNTIFS('Quantidade Desejada de Músicos'!$B$46:$B$545,"*",'Quantidade Desejada de Músicos'!$C$46:$C$545,D32,'Quantidade Desejada de Músicos'!$D$46:$D$545,'Quantidade Desejada de Músicos'!$AC$6))</f>
        <v/>
      </c>
      <c r="K32" s="447" t="str">
        <f>IF($B$1=0,"",COUNTIFS('Quantidade Desejada de Músicos'!$B$46:$B$545,"*",'Quantidade Desejada de Músicos'!$C$46:$C$545,D32,'Quantidade Desejada de Músicos'!$D$46:$D$545,'Quantidade Desejada de Músicos'!$AC$7))</f>
        <v/>
      </c>
      <c r="L32" s="451">
        <f t="shared" ref="L32" si="201">SUM(G32:K32)</f>
        <v>0</v>
      </c>
      <c r="M32" s="533"/>
      <c r="N32" s="521"/>
      <c r="O32" s="399" t="str">
        <f t="shared" si="197"/>
        <v>Barítono</v>
      </c>
      <c r="P32" s="39"/>
      <c r="R32" s="15"/>
      <c r="S32" s="15"/>
      <c r="T32" s="15"/>
      <c r="U32" s="15"/>
      <c r="V32" s="4"/>
    </row>
    <row r="33" spans="1:189" ht="24" customHeight="1" thickBot="1" x14ac:dyDescent="0.25">
      <c r="B33" s="547"/>
      <c r="C33" s="52">
        <v>21</v>
      </c>
      <c r="D33" s="41" t="str">
        <f>'Formação Completa'!D27</f>
        <v>Tuba</v>
      </c>
      <c r="E33" s="42" t="str">
        <f>'Formação Completa'!F27</f>
        <v>Baixo 8ª abaixo</v>
      </c>
      <c r="F33" s="43">
        <f>IF(AND($B$1&gt;=4,$B$1&lt;=100),GC24,IF(AND($B$1&gt;=104,$B$1&lt;=200),GD24,IF(AND($B$1&gt;=204,$B$1&lt;=300),GE24,IF(AND($B$1&gt;=304,$B$1&lt;=400),GF24,IF(AND($B$1&gt;=404,$B$1&lt;=500),GG24,0)))))</f>
        <v>0</v>
      </c>
      <c r="G33" s="448" t="str">
        <f>IF($B$1=0,"",COUNTIFS('Quantidade Desejada de Músicos'!$B$46:$B$545,"*",'Quantidade Desejada de Músicos'!$C$46:$C$545,D33,'Quantidade Desejada de Músicos'!$D$46:$D$545,'Quantidade Desejada de Músicos'!$AC$3))</f>
        <v/>
      </c>
      <c r="H33" s="441" t="str">
        <f>IF($B$1=0,"",COUNTIFS('Quantidade Desejada de Músicos'!$B$46:$B$545,"*",'Quantidade Desejada de Músicos'!$C$46:$C$545,D33,'Quantidade Desejada de Músicos'!$D$46:$D$545,'Quantidade Desejada de Músicos'!$AC$4))</f>
        <v/>
      </c>
      <c r="I33" s="442" t="str">
        <f>IF($B$1=0,"",COUNTIFS('Quantidade Desejada de Músicos'!$B$46:$B$545,"*",'Quantidade Desejada de Músicos'!$C$46:$C$545,D33,'Quantidade Desejada de Músicos'!$D$46:$D$545,'Quantidade Desejada de Músicos'!$AC$5))</f>
        <v/>
      </c>
      <c r="J33" s="441" t="str">
        <f>IF($B$1=0,"",COUNTIFS('Quantidade Desejada de Músicos'!$B$46:$B$545,"*",'Quantidade Desejada de Músicos'!$C$46:$C$545,D33,'Quantidade Desejada de Músicos'!$D$46:$D$545,'Quantidade Desejada de Músicos'!$AC$6))</f>
        <v/>
      </c>
      <c r="K33" s="442" t="str">
        <f>IF($B$1=0,"",COUNTIFS('Quantidade Desejada de Músicos'!$B$46:$B$545,"*",'Quantidade Desejada de Músicos'!$C$46:$C$545,D33,'Quantidade Desejada de Músicos'!$D$46:$D$545,'Quantidade Desejada de Músicos'!$AC$7))</f>
        <v/>
      </c>
      <c r="L33" s="403">
        <f>SUM(G33:K33)</f>
        <v>0</v>
      </c>
      <c r="M33" s="44">
        <f t="shared" si="200"/>
        <v>0</v>
      </c>
      <c r="N33" s="426" t="str">
        <f t="shared" si="57"/>
        <v/>
      </c>
      <c r="O33" s="57" t="str">
        <f t="shared" si="197"/>
        <v>Tuba</v>
      </c>
      <c r="P33" s="39"/>
      <c r="Q33" s="25"/>
    </row>
    <row r="34" spans="1:189" s="25" customFormat="1" ht="36" customHeight="1" thickTop="1" x14ac:dyDescent="0.2">
      <c r="B34" s="542" t="s">
        <v>112</v>
      </c>
      <c r="C34" s="543"/>
      <c r="D34" s="543"/>
      <c r="E34" s="544"/>
      <c r="F34" s="70">
        <f>SUM(F7:F33)</f>
        <v>0</v>
      </c>
      <c r="G34" s="70">
        <f t="shared" ref="G34:L34" si="202">SUM(G7:G24,G27,G30,G33)</f>
        <v>0</v>
      </c>
      <c r="H34" s="70">
        <f t="shared" si="202"/>
        <v>0</v>
      </c>
      <c r="I34" s="70">
        <f t="shared" si="202"/>
        <v>0</v>
      </c>
      <c r="J34" s="70">
        <f t="shared" si="202"/>
        <v>0</v>
      </c>
      <c r="K34" s="70">
        <f t="shared" si="202"/>
        <v>0</v>
      </c>
      <c r="L34" s="70">
        <f t="shared" si="202"/>
        <v>0</v>
      </c>
      <c r="M34" s="506"/>
      <c r="N34" s="507"/>
      <c r="O34" s="508"/>
      <c r="P34" s="39"/>
      <c r="Q34" s="4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106"/>
      <c r="GD34" s="7"/>
      <c r="GE34" s="7"/>
      <c r="GF34" s="7"/>
      <c r="GG34" s="7"/>
    </row>
    <row r="35" spans="1:189" ht="56.25" customHeight="1" x14ac:dyDescent="0.2">
      <c r="A35" s="25"/>
      <c r="B35" s="71"/>
      <c r="C35" s="414"/>
      <c r="D35" s="415"/>
      <c r="E35" s="415"/>
      <c r="F35" s="412" t="s">
        <v>56</v>
      </c>
      <c r="G35" s="413" t="s">
        <v>59</v>
      </c>
      <c r="H35" s="413" t="s">
        <v>92</v>
      </c>
      <c r="I35" s="413" t="s">
        <v>94</v>
      </c>
      <c r="J35" s="413" t="s">
        <v>60</v>
      </c>
      <c r="K35" s="413" t="s">
        <v>61</v>
      </c>
      <c r="L35" s="412" t="s">
        <v>57</v>
      </c>
      <c r="M35" s="506"/>
      <c r="N35" s="507"/>
      <c r="O35" s="508"/>
      <c r="P35" s="39"/>
      <c r="Q35" s="25"/>
    </row>
    <row r="36" spans="1:189" s="4" customFormat="1" ht="24" customHeight="1" x14ac:dyDescent="0.2">
      <c r="B36" s="71"/>
      <c r="C36" s="72"/>
      <c r="D36" s="534" t="s">
        <v>46</v>
      </c>
      <c r="E36" s="73" t="s">
        <v>47</v>
      </c>
      <c r="F36" s="74">
        <f t="shared" ref="F36:L36" si="203">SUM(F7:F9)</f>
        <v>0</v>
      </c>
      <c r="G36" s="74">
        <f t="shared" si="203"/>
        <v>0</v>
      </c>
      <c r="H36" s="74">
        <f t="shared" si="203"/>
        <v>0</v>
      </c>
      <c r="I36" s="74">
        <f t="shared" si="203"/>
        <v>0</v>
      </c>
      <c r="J36" s="74">
        <f t="shared" si="203"/>
        <v>0</v>
      </c>
      <c r="K36" s="74">
        <f t="shared" si="203"/>
        <v>0</v>
      </c>
      <c r="L36" s="74">
        <f t="shared" si="203"/>
        <v>0</v>
      </c>
      <c r="M36" s="509"/>
      <c r="N36" s="510"/>
      <c r="O36" s="508"/>
      <c r="P36" s="39"/>
      <c r="Q36" s="7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107"/>
      <c r="GD36" s="25"/>
      <c r="GE36" s="25"/>
      <c r="GF36" s="25"/>
      <c r="GG36" s="25"/>
    </row>
    <row r="37" spans="1:189" ht="24" customHeight="1" x14ac:dyDescent="0.2">
      <c r="B37" s="71"/>
      <c r="C37" s="72"/>
      <c r="D37" s="535"/>
      <c r="E37" s="75" t="s">
        <v>48</v>
      </c>
      <c r="F37" s="76">
        <f t="shared" ref="F37:L37" si="204">SUM(F10:F21)</f>
        <v>0</v>
      </c>
      <c r="G37" s="76">
        <f t="shared" si="204"/>
        <v>0</v>
      </c>
      <c r="H37" s="76">
        <f t="shared" si="204"/>
        <v>0</v>
      </c>
      <c r="I37" s="76">
        <f t="shared" si="204"/>
        <v>0</v>
      </c>
      <c r="J37" s="76">
        <f t="shared" si="204"/>
        <v>0</v>
      </c>
      <c r="K37" s="76">
        <f t="shared" si="204"/>
        <v>0</v>
      </c>
      <c r="L37" s="76">
        <f t="shared" si="204"/>
        <v>0</v>
      </c>
      <c r="M37" s="509"/>
      <c r="N37" s="510"/>
      <c r="O37" s="508"/>
      <c r="P37" s="39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105"/>
      <c r="GD37" s="4"/>
      <c r="GE37" s="4"/>
      <c r="GF37" s="4"/>
      <c r="GG37" s="4"/>
    </row>
    <row r="38" spans="1:189" ht="24" customHeight="1" thickBot="1" x14ac:dyDescent="0.25">
      <c r="B38" s="71"/>
      <c r="C38" s="72"/>
      <c r="D38" s="536"/>
      <c r="E38" s="77" t="s">
        <v>49</v>
      </c>
      <c r="F38" s="78">
        <f>SUM(F22:F33)</f>
        <v>0</v>
      </c>
      <c r="G38" s="78">
        <f t="shared" ref="G38:L38" si="205">SUM(G22:G24,G27,G30,G33)</f>
        <v>0</v>
      </c>
      <c r="H38" s="78">
        <f t="shared" si="205"/>
        <v>0</v>
      </c>
      <c r="I38" s="78">
        <f t="shared" si="205"/>
        <v>0</v>
      </c>
      <c r="J38" s="78">
        <f t="shared" si="205"/>
        <v>0</v>
      </c>
      <c r="K38" s="78">
        <f t="shared" si="205"/>
        <v>0</v>
      </c>
      <c r="L38" s="78">
        <f t="shared" si="205"/>
        <v>0</v>
      </c>
      <c r="M38" s="509"/>
      <c r="N38" s="510"/>
      <c r="O38" s="508"/>
      <c r="P38" s="39"/>
    </row>
    <row r="39" spans="1:189" ht="24" customHeight="1" x14ac:dyDescent="0.2">
      <c r="B39" s="71"/>
      <c r="C39" s="72"/>
      <c r="D39" s="537" t="s">
        <v>50</v>
      </c>
      <c r="E39" s="79" t="s">
        <v>47</v>
      </c>
      <c r="F39" s="421" t="str">
        <f>IFERROR((F36*100/F34),"")</f>
        <v/>
      </c>
      <c r="G39" s="421" t="str">
        <f t="shared" ref="G39:L39" si="206">IFERROR((G36*100/G34),"")</f>
        <v/>
      </c>
      <c r="H39" s="421" t="str">
        <f t="shared" si="206"/>
        <v/>
      </c>
      <c r="I39" s="421" t="str">
        <f t="shared" si="206"/>
        <v/>
      </c>
      <c r="J39" s="421" t="str">
        <f t="shared" si="206"/>
        <v/>
      </c>
      <c r="K39" s="421" t="str">
        <f t="shared" si="206"/>
        <v/>
      </c>
      <c r="L39" s="421" t="str">
        <f t="shared" si="206"/>
        <v/>
      </c>
      <c r="M39" s="509"/>
      <c r="N39" s="510"/>
      <c r="O39" s="508"/>
      <c r="P39" s="39"/>
    </row>
    <row r="40" spans="1:189" ht="24" customHeight="1" x14ac:dyDescent="0.2">
      <c r="B40" s="71"/>
      <c r="C40" s="72"/>
      <c r="D40" s="535"/>
      <c r="E40" s="75" t="s">
        <v>48</v>
      </c>
      <c r="F40" s="422" t="str">
        <f>IFERROR((F37*100/F34),"")</f>
        <v/>
      </c>
      <c r="G40" s="422" t="str">
        <f t="shared" ref="G40:L40" si="207">IFERROR((G37*100/G34),"")</f>
        <v/>
      </c>
      <c r="H40" s="422" t="str">
        <f t="shared" si="207"/>
        <v/>
      </c>
      <c r="I40" s="422" t="str">
        <f t="shared" si="207"/>
        <v/>
      </c>
      <c r="J40" s="422" t="str">
        <f t="shared" si="207"/>
        <v/>
      </c>
      <c r="K40" s="422" t="str">
        <f t="shared" si="207"/>
        <v/>
      </c>
      <c r="L40" s="422" t="str">
        <f t="shared" si="207"/>
        <v/>
      </c>
      <c r="M40" s="509"/>
      <c r="N40" s="510"/>
      <c r="O40" s="508"/>
      <c r="P40" s="39"/>
    </row>
    <row r="41" spans="1:189" ht="24" customHeight="1" thickBot="1" x14ac:dyDescent="0.25">
      <c r="B41" s="71"/>
      <c r="C41" s="72"/>
      <c r="D41" s="538"/>
      <c r="E41" s="80" t="s">
        <v>49</v>
      </c>
      <c r="F41" s="423" t="str">
        <f>IFERROR((F38*100/F34),"")</f>
        <v/>
      </c>
      <c r="G41" s="423" t="str">
        <f t="shared" ref="G41:L41" si="208">IFERROR((G38*100/G34),"")</f>
        <v/>
      </c>
      <c r="H41" s="423" t="str">
        <f>IFERROR((H38*100/H34),"")</f>
        <v/>
      </c>
      <c r="I41" s="423" t="str">
        <f t="shared" si="208"/>
        <v/>
      </c>
      <c r="J41" s="423" t="str">
        <f t="shared" si="208"/>
        <v/>
      </c>
      <c r="K41" s="423" t="str">
        <f t="shared" si="208"/>
        <v/>
      </c>
      <c r="L41" s="423" t="str">
        <f t="shared" si="208"/>
        <v/>
      </c>
      <c r="M41" s="509"/>
      <c r="N41" s="510"/>
      <c r="O41" s="508"/>
      <c r="P41" s="39"/>
    </row>
    <row r="42" spans="1:189" ht="24" customHeight="1" thickTop="1" x14ac:dyDescent="0.2">
      <c r="B42" s="81"/>
      <c r="C42" s="82"/>
      <c r="D42" s="502" t="s">
        <v>113</v>
      </c>
      <c r="E42" s="503"/>
      <c r="F42" s="83">
        <f>SUM(F39:F41)</f>
        <v>0</v>
      </c>
      <c r="G42" s="83">
        <f t="shared" ref="G42:H42" si="209">SUM(G39:G41)</f>
        <v>0</v>
      </c>
      <c r="H42" s="83">
        <f t="shared" si="209"/>
        <v>0</v>
      </c>
      <c r="I42" s="83">
        <f>SUM(I39:I41)</f>
        <v>0</v>
      </c>
      <c r="J42" s="83">
        <f>SUM(J39:J41)</f>
        <v>0</v>
      </c>
      <c r="K42" s="83">
        <f>SUM(K39:K41)</f>
        <v>0</v>
      </c>
      <c r="L42" s="83">
        <f>SUM(L39:L41)</f>
        <v>0</v>
      </c>
      <c r="M42" s="511"/>
      <c r="N42" s="512"/>
      <c r="O42" s="513"/>
      <c r="P42" s="84"/>
    </row>
    <row r="43" spans="1:189" ht="20.25" x14ac:dyDescent="0.2">
      <c r="B43" s="1"/>
      <c r="C43" s="1"/>
      <c r="D43" s="30"/>
      <c r="E43" s="30"/>
      <c r="F43" s="31"/>
      <c r="G43" s="31"/>
      <c r="H43" s="31"/>
      <c r="I43" s="31"/>
      <c r="J43" s="31"/>
      <c r="K43" s="31"/>
      <c r="L43" s="31"/>
      <c r="M43" s="31"/>
      <c r="N43" s="31"/>
      <c r="O43" s="32"/>
    </row>
    <row r="44" spans="1:189" ht="20.25" x14ac:dyDescent="0.25">
      <c r="D44" s="2"/>
      <c r="O44" s="33"/>
    </row>
    <row r="45" spans="1:189" ht="18.399999999999999" customHeight="1" x14ac:dyDescent="0.2"/>
    <row r="46" spans="1:189" ht="18.399999999999999" customHeight="1" x14ac:dyDescent="0.2"/>
    <row r="47" spans="1:189" ht="18.399999999999999" customHeight="1" x14ac:dyDescent="0.2"/>
    <row r="48" spans="1:189" ht="18.399999999999999" customHeight="1" x14ac:dyDescent="0.2"/>
    <row r="49" ht="18.399999999999999" customHeight="1" x14ac:dyDescent="0.2"/>
    <row r="50" ht="18.399999999999999" customHeight="1" x14ac:dyDescent="0.2"/>
    <row r="51" ht="18.399999999999999" customHeight="1" x14ac:dyDescent="0.2"/>
    <row r="52" ht="18.399999999999999" customHeight="1" x14ac:dyDescent="0.2"/>
    <row r="53" ht="18.399999999999999" customHeight="1" x14ac:dyDescent="0.2"/>
    <row r="54" ht="18.399999999999999" customHeight="1" x14ac:dyDescent="0.2"/>
    <row r="55" ht="18.399999999999999" customHeight="1" x14ac:dyDescent="0.2"/>
    <row r="56" ht="18.399999999999999" customHeight="1" x14ac:dyDescent="0.2"/>
    <row r="57" ht="18.399999999999999" customHeight="1" x14ac:dyDescent="0.2"/>
    <row r="58" ht="18.399999999999999" customHeight="1" x14ac:dyDescent="0.2"/>
    <row r="59" ht="18.399999999999999" customHeight="1" x14ac:dyDescent="0.2"/>
    <row r="60" ht="18.399999999999999" customHeight="1" x14ac:dyDescent="0.2"/>
    <row r="61" ht="18.399999999999999" customHeight="1" x14ac:dyDescent="0.2"/>
    <row r="62" ht="18.399999999999999" customHeight="1" x14ac:dyDescent="0.2"/>
    <row r="63" ht="18.399999999999999" customHeight="1" x14ac:dyDescent="0.2"/>
    <row r="64" ht="18.399999999999999" customHeight="1" x14ac:dyDescent="0.2"/>
    <row r="65" ht="18.399999999999999" customHeight="1" x14ac:dyDescent="0.2"/>
    <row r="66" ht="18.399999999999999" customHeight="1" x14ac:dyDescent="0.2"/>
    <row r="67" ht="18.399999999999999" customHeight="1" x14ac:dyDescent="0.2"/>
    <row r="68" ht="18.399999999999999" customHeight="1" x14ac:dyDescent="0.2"/>
    <row r="69" ht="18.399999999999999" customHeight="1" x14ac:dyDescent="0.2"/>
    <row r="70" ht="18.399999999999999" customHeight="1" x14ac:dyDescent="0.2"/>
    <row r="71" ht="18.399999999999999" customHeight="1" x14ac:dyDescent="0.2"/>
    <row r="72" ht="18.399999999999999" customHeight="1" x14ac:dyDescent="0.2"/>
  </sheetData>
  <sheetProtection algorithmName="SHA-512" hashValue="97Bvu+Wqu0Eb8w2TQhy7SsqsJ35gGqTYJdk54uwjtzVZ13xcOyJcLuTwSCoBTTVFx08FzvNg5m8flRUZ6wDvyA==" saltValue="MHsOiElULq7H7z26xqgYdw==" spinCount="100000" sheet="1" selectLockedCells="1" selectUnlockedCells="1"/>
  <mergeCells count="42">
    <mergeCell ref="D39:D41"/>
    <mergeCell ref="B7:B9"/>
    <mergeCell ref="B34:E34"/>
    <mergeCell ref="B22:B33"/>
    <mergeCell ref="C24:C26"/>
    <mergeCell ref="C27:C29"/>
    <mergeCell ref="C30:C32"/>
    <mergeCell ref="E24:E26"/>
    <mergeCell ref="E27:E29"/>
    <mergeCell ref="E30:E32"/>
    <mergeCell ref="D42:E42"/>
    <mergeCell ref="U24:AD24"/>
    <mergeCell ref="M34:O42"/>
    <mergeCell ref="E4:E6"/>
    <mergeCell ref="F4:F6"/>
    <mergeCell ref="G4:K4"/>
    <mergeCell ref="F24:F26"/>
    <mergeCell ref="F27:F29"/>
    <mergeCell ref="F30:F32"/>
    <mergeCell ref="M27:M29"/>
    <mergeCell ref="N27:N29"/>
    <mergeCell ref="M24:M26"/>
    <mergeCell ref="N24:N26"/>
    <mergeCell ref="M30:M32"/>
    <mergeCell ref="N30:N32"/>
    <mergeCell ref="D36:D38"/>
    <mergeCell ref="B2:P2"/>
    <mergeCell ref="K5:K6"/>
    <mergeCell ref="B10:B21"/>
    <mergeCell ref="L4:L6"/>
    <mergeCell ref="M4:N6"/>
    <mergeCell ref="I5:I6"/>
    <mergeCell ref="O4:O6"/>
    <mergeCell ref="G5:G6"/>
    <mergeCell ref="H5:H6"/>
    <mergeCell ref="J5:J6"/>
    <mergeCell ref="G3:K3"/>
    <mergeCell ref="B4:B6"/>
    <mergeCell ref="C4:C6"/>
    <mergeCell ref="D4:D6"/>
    <mergeCell ref="B3:F3"/>
    <mergeCell ref="L3:O3"/>
  </mergeCells>
  <dataValidations disablePrompts="1" count="1">
    <dataValidation type="custom" allowBlank="1" showInputMessage="1" showErrorMessage="1" sqref="BF1 DE1 CE1" xr:uid="{00000000-0002-0000-0100-000000000000}">
      <formula1>"3;4;8;12;16;20;24;28;32;36;40;44;48;52;56;60;64;68;72;76;80;84;88;92;96;100"</formula1>
    </dataValidation>
  </dataValidations>
  <pageMargins left="0.78740157480314965" right="0.78740157480314965" top="1.0236220472440944" bottom="1.0236220472440944" header="0.78740157480314965" footer="0.78740157480314965"/>
  <pageSetup paperSize="9" scale="37" orientation="landscape" useFirstPageNumber="1" horizontalDpi="300" verticalDpi="300" r:id="rId1"/>
  <headerFooter alignWithMargins="0">
    <oddHeader>&amp;C&amp;A</oddHeader>
    <oddFooter>&amp;CPágina &amp;P</oddFooter>
  </headerFooter>
  <ignoredErrors>
    <ignoredError sqref="O33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1586A-517D-4B32-B510-6877F85D270F}">
  <sheetPr>
    <tabColor theme="5" tint="0.59999389629810485"/>
    <pageSetUpPr fitToPage="1"/>
  </sheetPr>
  <dimension ref="B1:R37"/>
  <sheetViews>
    <sheetView zoomScaleNormal="100" zoomScaleSheetLayoutView="40" workbookViewId="0"/>
  </sheetViews>
  <sheetFormatPr defaultColWidth="9.140625" defaultRowHeight="15" x14ac:dyDescent="0.25"/>
  <cols>
    <col min="1" max="1" width="1.7109375" style="362" customWidth="1"/>
    <col min="2" max="2" width="3.28515625" style="362" customWidth="1"/>
    <col min="3" max="3" width="17.140625" style="362" customWidth="1"/>
    <col min="4" max="4" width="3.28515625" style="362" customWidth="1"/>
    <col min="5" max="5" width="17.140625" style="362" customWidth="1"/>
    <col min="6" max="6" width="3.28515625" style="362" customWidth="1"/>
    <col min="7" max="7" width="17.140625" style="362" customWidth="1"/>
    <col min="8" max="8" width="3.28515625" style="362" customWidth="1"/>
    <col min="9" max="9" width="17.140625" style="362" customWidth="1"/>
    <col min="10" max="10" width="3.28515625" style="362" customWidth="1"/>
    <col min="11" max="11" width="17.140625" style="362" customWidth="1"/>
    <col min="12" max="12" width="3.28515625" style="649" customWidth="1"/>
    <col min="13" max="13" width="17.140625" style="362" customWidth="1"/>
    <col min="14" max="14" width="3.28515625" style="362" customWidth="1"/>
    <col min="15" max="15" width="1.7109375" style="362" customWidth="1"/>
    <col min="16" max="16" width="9.140625" style="362"/>
    <col min="17" max="17" width="14" style="362" bestFit="1" customWidth="1"/>
    <col min="18" max="16384" width="9.140625" style="362"/>
  </cols>
  <sheetData>
    <row r="1" spans="2:17" ht="9.9499999999999993" customHeight="1" x14ac:dyDescent="0.25"/>
    <row r="2" spans="2:17" ht="9.9499999999999993" customHeight="1" x14ac:dyDescent="0.25">
      <c r="B2" s="650"/>
      <c r="C2" s="651"/>
      <c r="D2" s="651"/>
      <c r="E2" s="651"/>
      <c r="F2" s="651"/>
      <c r="G2" s="652"/>
      <c r="H2" s="652"/>
      <c r="I2" s="651"/>
      <c r="J2" s="651"/>
      <c r="K2" s="651"/>
      <c r="L2" s="651"/>
      <c r="M2" s="653"/>
      <c r="N2" s="654"/>
      <c r="Q2" s="655"/>
    </row>
    <row r="3" spans="2:17" ht="24" customHeight="1" x14ac:dyDescent="0.25">
      <c r="B3" s="668"/>
      <c r="C3" s="657" t="s">
        <v>96</v>
      </c>
      <c r="D3" s="657"/>
      <c r="E3" s="657"/>
      <c r="F3" s="657"/>
      <c r="G3" s="657"/>
      <c r="H3" s="657"/>
      <c r="I3" s="657"/>
      <c r="J3" s="658" t="str">
        <f>IF('Quantidade Desejada de Músicos'!C4="Completa",'Quantidade Desejada de Músicos'!C3,"")</f>
        <v/>
      </c>
      <c r="K3" s="658"/>
      <c r="L3" s="658"/>
      <c r="M3" s="658"/>
      <c r="N3" s="659"/>
      <c r="Q3" s="655"/>
    </row>
    <row r="4" spans="2:17" ht="9.9499999999999993" customHeight="1" thickBot="1" x14ac:dyDescent="0.3">
      <c r="B4" s="660"/>
      <c r="C4" s="661"/>
      <c r="D4" s="661"/>
      <c r="E4" s="661"/>
      <c r="F4" s="661"/>
      <c r="G4" s="661"/>
      <c r="H4" s="661"/>
      <c r="I4" s="661"/>
      <c r="J4" s="662"/>
      <c r="K4" s="662"/>
      <c r="L4" s="662"/>
      <c r="M4" s="662"/>
      <c r="N4" s="663"/>
    </row>
    <row r="5" spans="2:17" ht="27.75" customHeight="1" thickTop="1" thickBot="1" x14ac:dyDescent="0.3">
      <c r="B5" s="664"/>
      <c r="C5" s="665" t="str">
        <f>IF('Quantidade Desejada de Músicos'!C5=0,"",IF('Adequação Orquestra Completa'!N7="OK","OK",'Adequação Orquestra Completa'!M7))</f>
        <v/>
      </c>
      <c r="D5" s="666"/>
      <c r="E5" s="709" t="str">
        <f>IF('Quantidade Desejada de Músicos'!C5=0,"",IF('Adequação Orquestra Completa'!N8="OK","OK",'Adequação Orquestra Completa'!M8))</f>
        <v/>
      </c>
      <c r="F5" s="666"/>
      <c r="G5" s="709" t="str">
        <f>IF('Quantidade Desejada de Músicos'!C5=0,"",IF('Adequação Orquestra Completa'!N9="OK","OK",'Adequação Orquestra Completa'!M9))</f>
        <v/>
      </c>
      <c r="H5" s="666"/>
      <c r="I5" s="709" t="str">
        <f>IF('Quantidade Desejada de Músicos'!C5=0,"",IF('Adequação Orquestra Completa'!N10="OK","OK",'Adequação Orquestra Completa'!M10))</f>
        <v/>
      </c>
      <c r="J5" s="666"/>
      <c r="K5" s="665" t="str">
        <f>IF('Quantidade Desejada de Músicos'!C5=0,"",IF('Adequação Orquestra Completa'!N11="OK","OK",'Adequação Orquestra Completa'!M11))</f>
        <v/>
      </c>
      <c r="L5" s="666"/>
      <c r="M5" s="665" t="str">
        <f>IF('Quantidade Desejada de Músicos'!C5=0,"",IF('Adequação Orquestra Completa'!N12="OK","OK",'Adequação Orquestra Completa'!M12))</f>
        <v/>
      </c>
      <c r="N5" s="667"/>
    </row>
    <row r="6" spans="2:17" ht="129" customHeight="1" thickTop="1" x14ac:dyDescent="0.25">
      <c r="B6" s="668"/>
      <c r="C6" s="669"/>
      <c r="D6" s="669"/>
      <c r="E6" s="669"/>
      <c r="F6" s="669"/>
      <c r="G6" s="669"/>
      <c r="H6" s="669"/>
      <c r="I6" s="669"/>
      <c r="J6" s="669"/>
      <c r="K6" s="669"/>
      <c r="L6" s="669"/>
      <c r="M6" s="710"/>
      <c r="N6" s="663"/>
    </row>
    <row r="7" spans="2:17" ht="33" customHeight="1" x14ac:dyDescent="0.25">
      <c r="B7" s="671"/>
      <c r="C7" s="672" t="s">
        <v>65</v>
      </c>
      <c r="D7" s="673"/>
      <c r="E7" s="672" t="s">
        <v>66</v>
      </c>
      <c r="F7" s="673"/>
      <c r="G7" s="672" t="s">
        <v>67</v>
      </c>
      <c r="H7" s="673"/>
      <c r="I7" s="672" t="s">
        <v>68</v>
      </c>
      <c r="J7" s="673"/>
      <c r="K7" s="672" t="s">
        <v>69</v>
      </c>
      <c r="L7" s="673"/>
      <c r="M7" s="674" t="s">
        <v>98</v>
      </c>
      <c r="N7" s="675"/>
    </row>
    <row r="8" spans="2:17" ht="20.100000000000001" customHeight="1" thickBot="1" x14ac:dyDescent="0.3">
      <c r="B8" s="650"/>
      <c r="C8" s="676"/>
      <c r="D8" s="676"/>
      <c r="E8" s="676"/>
      <c r="F8" s="676"/>
      <c r="G8" s="676"/>
      <c r="H8" s="676"/>
      <c r="I8" s="676"/>
      <c r="J8" s="676"/>
      <c r="K8" s="676"/>
      <c r="L8" s="676"/>
      <c r="M8" s="676"/>
      <c r="N8" s="677"/>
    </row>
    <row r="9" spans="2:17" ht="27.75" customHeight="1" thickTop="1" thickBot="1" x14ac:dyDescent="0.3">
      <c r="B9" s="668"/>
      <c r="C9" s="665" t="str">
        <f>IF('Quantidade Desejada de Músicos'!C5=0,"",IF('Adequação Orquestra Completa'!N13="OK","OK",'Adequação Orquestra Completa'!M13))</f>
        <v/>
      </c>
      <c r="D9" s="678"/>
      <c r="E9" s="665" t="str">
        <f>IF('Quantidade Desejada de Músicos'!C5=0,"",IF('Adequação Orquestra Completa'!N14="OK","OK",'Adequação Orquestra Completa'!M14))</f>
        <v/>
      </c>
      <c r="F9" s="678"/>
      <c r="G9" s="665" t="str">
        <f>IF('Quantidade Desejada de Músicos'!C5=0,"",IF('Adequação Orquestra Completa'!N15="OK","OK",'Adequação Orquestra Completa'!M15))</f>
        <v/>
      </c>
      <c r="H9" s="678"/>
      <c r="I9" s="665" t="str">
        <f>IF('Quantidade Desejada de Músicos'!C5=0,"",IF('Adequação Orquestra Completa'!N16="OK","OK",'Adequação Orquestra Completa'!M16))</f>
        <v/>
      </c>
      <c r="J9" s="678"/>
      <c r="K9" s="665" t="str">
        <f>IF('Quantidade Desejada de Músicos'!C5=0,"",IF('Adequação Orquestra Completa'!N17="OK","OK",'Adequação Orquestra Completa'!M17))</f>
        <v/>
      </c>
      <c r="L9" s="678"/>
      <c r="M9" s="665" t="str">
        <f>IF('Quantidade Desejada de Músicos'!C5=0,"",IF('Adequação Orquestra Completa'!N18="OK","OK",'Adequação Orquestra Completa'!M18))</f>
        <v/>
      </c>
      <c r="N9" s="679"/>
    </row>
    <row r="10" spans="2:17" ht="147.75" customHeight="1" thickTop="1" x14ac:dyDescent="0.25">
      <c r="B10" s="668"/>
      <c r="C10" s="669"/>
      <c r="D10" s="669"/>
      <c r="E10" s="669"/>
      <c r="F10" s="669"/>
      <c r="G10" s="669"/>
      <c r="H10" s="669"/>
      <c r="I10" s="669"/>
      <c r="J10" s="669"/>
      <c r="K10" s="669"/>
      <c r="L10" s="669"/>
      <c r="M10" s="669"/>
      <c r="N10" s="663"/>
    </row>
    <row r="11" spans="2:17" ht="33" customHeight="1" x14ac:dyDescent="0.25">
      <c r="B11" s="680"/>
      <c r="C11" s="674" t="s">
        <v>72</v>
      </c>
      <c r="D11" s="681"/>
      <c r="E11" s="672" t="s">
        <v>70</v>
      </c>
      <c r="F11" s="681"/>
      <c r="G11" s="672" t="s">
        <v>71</v>
      </c>
      <c r="H11" s="673"/>
      <c r="I11" s="674" t="s">
        <v>73</v>
      </c>
      <c r="J11" s="673"/>
      <c r="K11" s="674" t="s">
        <v>74</v>
      </c>
      <c r="L11" s="673"/>
      <c r="M11" s="674" t="s">
        <v>75</v>
      </c>
      <c r="N11" s="689"/>
    </row>
    <row r="12" spans="2:17" ht="20.100000000000001" customHeight="1" thickBot="1" x14ac:dyDescent="0.3">
      <c r="B12" s="668"/>
      <c r="C12" s="683"/>
      <c r="D12" s="683"/>
      <c r="E12" s="683"/>
      <c r="F12" s="683"/>
      <c r="G12" s="684"/>
      <c r="H12" s="684"/>
      <c r="I12" s="684"/>
      <c r="J12" s="684"/>
      <c r="K12" s="684"/>
      <c r="L12" s="684"/>
      <c r="M12" s="683"/>
      <c r="N12" s="711"/>
    </row>
    <row r="13" spans="2:17" ht="27.75" customHeight="1" thickTop="1" thickBot="1" x14ac:dyDescent="0.3">
      <c r="B13" s="668"/>
      <c r="C13" s="665" t="str">
        <f>IF('Quantidade Desejada de Músicos'!C5=0,"",IF('Adequação Orquestra Completa'!N19="OK","OK",'Adequação Orquestra Completa'!M19))</f>
        <v/>
      </c>
      <c r="D13" s="678"/>
      <c r="E13" s="665" t="str">
        <f>IF('Quantidade Desejada de Músicos'!C5=0,"",IF('Adequação Orquestra Completa'!N20="OK","OK",'Adequação Orquestra Completa'!M20))</f>
        <v/>
      </c>
      <c r="F13" s="678"/>
      <c r="G13" s="665" t="str">
        <f>IF('Quantidade Desejada de Músicos'!C5=0,"",IF('Adequação Orquestra Completa'!N21="OK","OK",'Adequação Orquestra Completa'!M21))</f>
        <v/>
      </c>
      <c r="H13" s="678"/>
      <c r="I13" s="665" t="str">
        <f>IF('Quantidade Desejada de Músicos'!C5=0,"",IF('Adequação Orquestra Completa'!N22="OK","OK",'Adequação Orquestra Completa'!M22))</f>
        <v/>
      </c>
      <c r="J13" s="678"/>
      <c r="K13" s="665" t="str">
        <f>IF('Quantidade Desejada de Músicos'!C5=0,"",IF('Adequação Orquestra Completa'!N23="OK","OK",'Adequação Orquestra Completa'!M23))</f>
        <v/>
      </c>
      <c r="L13" s="678"/>
      <c r="M13" s="665" t="str">
        <f>IF('Quantidade Desejada de Músicos'!C5=0,"",IF('Adequação Orquestra Completa'!N24="OK","OK",'Adequação Orquestra Completa'!M24))</f>
        <v/>
      </c>
      <c r="N13" s="679"/>
    </row>
    <row r="14" spans="2:17" ht="113.25" customHeight="1" thickTop="1" x14ac:dyDescent="0.25">
      <c r="B14" s="668"/>
      <c r="C14" s="669"/>
      <c r="D14" s="669"/>
      <c r="E14" s="669"/>
      <c r="F14" s="669"/>
      <c r="G14" s="669"/>
      <c r="H14" s="669"/>
      <c r="I14" s="669"/>
      <c r="J14" s="669"/>
      <c r="K14" s="669"/>
      <c r="L14" s="669"/>
      <c r="M14" s="669"/>
      <c r="N14" s="663"/>
    </row>
    <row r="15" spans="2:17" ht="15.95" customHeight="1" x14ac:dyDescent="0.25">
      <c r="B15" s="680"/>
      <c r="C15" s="712" t="s">
        <v>76</v>
      </c>
      <c r="D15" s="681"/>
      <c r="E15" s="712" t="s">
        <v>77</v>
      </c>
      <c r="F15" s="681"/>
      <c r="G15" s="712" t="s">
        <v>78</v>
      </c>
      <c r="H15" s="681"/>
      <c r="I15" s="713" t="s">
        <v>79</v>
      </c>
      <c r="J15" s="681"/>
      <c r="K15" s="713" t="s">
        <v>85</v>
      </c>
      <c r="L15" s="681"/>
      <c r="M15" s="672" t="s">
        <v>80</v>
      </c>
      <c r="N15" s="689"/>
    </row>
    <row r="16" spans="2:17" ht="15.95" customHeight="1" x14ac:dyDescent="0.25">
      <c r="B16" s="680"/>
      <c r="C16" s="714"/>
      <c r="D16" s="681"/>
      <c r="E16" s="714"/>
      <c r="F16" s="681"/>
      <c r="G16" s="714"/>
      <c r="H16" s="681"/>
      <c r="I16" s="715"/>
      <c r="J16" s="681"/>
      <c r="K16" s="715"/>
      <c r="L16" s="681"/>
      <c r="M16" s="672" t="s">
        <v>114</v>
      </c>
      <c r="N16" s="689"/>
    </row>
    <row r="17" spans="2:18" ht="24.95" customHeight="1" thickBot="1" x14ac:dyDescent="0.3">
      <c r="B17" s="650"/>
      <c r="C17" s="651"/>
      <c r="D17" s="651"/>
      <c r="E17" s="651"/>
      <c r="F17" s="651"/>
      <c r="G17" s="651"/>
      <c r="H17" s="651"/>
      <c r="I17" s="716"/>
      <c r="J17" s="716"/>
      <c r="K17" s="717"/>
      <c r="L17" s="717"/>
      <c r="M17" s="718" t="s">
        <v>133</v>
      </c>
      <c r="N17" s="685"/>
    </row>
    <row r="18" spans="2:18" ht="27.75" customHeight="1" thickTop="1" thickBot="1" x14ac:dyDescent="0.3">
      <c r="B18" s="668"/>
      <c r="C18" s="665" t="str">
        <f>IF('Quantidade Desejada de Músicos'!C5=0,"",IF('Adequação Orquestra Completa'!N27="OK","OK",'Adequação Orquestra Completa'!M27))</f>
        <v/>
      </c>
      <c r="D18" s="669"/>
      <c r="E18" s="665" t="str">
        <f>IF('Quantidade Desejada de Músicos'!C5=0,"",IF('Adequação Orquestra Completa'!N30="OK","OK",'Adequação Orquestra Completa'!M30))</f>
        <v/>
      </c>
      <c r="F18" s="669"/>
      <c r="G18" s="665" t="str">
        <f>IF('Quantidade Desejada de Músicos'!C5=0,"",IF('Adequação Orquestra Completa'!N33="OK","OK",'Adequação Orquestra Completa'!M33))</f>
        <v/>
      </c>
      <c r="H18" s="669"/>
      <c r="I18" s="719">
        <f>'Quantidade de Organistas'!D11</f>
        <v>0</v>
      </c>
      <c r="J18" s="669"/>
      <c r="K18" s="665">
        <f>'Quantidade de Organistas'!D12</f>
        <v>0</v>
      </c>
      <c r="L18" s="720"/>
      <c r="M18" s="665" t="s">
        <v>118</v>
      </c>
      <c r="N18" s="663"/>
      <c r="R18" s="721"/>
    </row>
    <row r="19" spans="2:18" ht="31.5" customHeight="1" thickTop="1" thickBot="1" x14ac:dyDescent="0.3">
      <c r="B19" s="668"/>
      <c r="C19" s="649"/>
      <c r="D19" s="649"/>
      <c r="E19" s="649"/>
      <c r="F19" s="649"/>
      <c r="G19" s="649"/>
      <c r="H19" s="649"/>
      <c r="J19" s="649"/>
      <c r="M19" s="721" t="s">
        <v>116</v>
      </c>
      <c r="N19" s="697"/>
    </row>
    <row r="20" spans="2:18" ht="27.75" customHeight="1" thickTop="1" thickBot="1" x14ac:dyDescent="0.3">
      <c r="B20" s="680"/>
      <c r="C20" s="672"/>
      <c r="D20" s="673"/>
      <c r="E20" s="672"/>
      <c r="F20" s="673"/>
      <c r="G20" s="672"/>
      <c r="H20" s="688"/>
      <c r="J20" s="688"/>
      <c r="L20" s="688"/>
      <c r="M20" s="665" t="s">
        <v>117</v>
      </c>
      <c r="N20" s="701"/>
    </row>
    <row r="21" spans="2:18" ht="31.5" customHeight="1" thickTop="1" thickBot="1" x14ac:dyDescent="0.3">
      <c r="B21" s="680"/>
      <c r="C21" s="672"/>
      <c r="D21" s="673"/>
      <c r="E21" s="672"/>
      <c r="F21" s="673"/>
      <c r="G21" s="672"/>
      <c r="H21" s="688"/>
      <c r="J21" s="688"/>
      <c r="L21" s="688"/>
      <c r="M21" s="721" t="s">
        <v>181</v>
      </c>
      <c r="N21" s="701"/>
    </row>
    <row r="22" spans="2:18" ht="27.75" customHeight="1" thickTop="1" thickBot="1" x14ac:dyDescent="0.3">
      <c r="B22" s="680"/>
      <c r="C22" s="673"/>
      <c r="D22" s="673"/>
      <c r="E22" s="673"/>
      <c r="F22" s="673"/>
      <c r="G22" s="673"/>
      <c r="H22" s="688"/>
      <c r="J22" s="688"/>
      <c r="L22" s="688"/>
      <c r="M22" s="722" t="s">
        <v>119</v>
      </c>
      <c r="N22" s="701"/>
    </row>
    <row r="23" spans="2:18" ht="15.95" customHeight="1" thickTop="1" x14ac:dyDescent="0.25">
      <c r="B23" s="680"/>
      <c r="C23" s="673" t="s">
        <v>81</v>
      </c>
      <c r="D23" s="673"/>
      <c r="E23" s="673" t="s">
        <v>82</v>
      </c>
      <c r="F23" s="688"/>
      <c r="G23" s="723" t="s">
        <v>83</v>
      </c>
      <c r="H23" s="688"/>
      <c r="I23" s="687" t="s">
        <v>205</v>
      </c>
      <c r="J23" s="688"/>
      <c r="K23" s="687" t="s">
        <v>204</v>
      </c>
      <c r="L23" s="688"/>
      <c r="M23" s="724" t="s">
        <v>115</v>
      </c>
      <c r="N23" s="701"/>
    </row>
    <row r="24" spans="2:18" ht="15.95" customHeight="1" x14ac:dyDescent="0.25">
      <c r="B24" s="680"/>
      <c r="C24" s="673" t="s">
        <v>160</v>
      </c>
      <c r="D24" s="673"/>
      <c r="E24" s="673" t="s">
        <v>161</v>
      </c>
      <c r="F24" s="688"/>
      <c r="G24" s="723"/>
      <c r="H24" s="688"/>
      <c r="I24" s="687"/>
      <c r="J24" s="688"/>
      <c r="K24" s="687"/>
      <c r="L24" s="688"/>
      <c r="M24" s="724"/>
      <c r="N24" s="701"/>
    </row>
    <row r="25" spans="2:18" ht="5.0999999999999996" customHeight="1" x14ac:dyDescent="0.25">
      <c r="B25" s="668"/>
      <c r="C25" s="649"/>
      <c r="D25" s="649"/>
      <c r="E25" s="649"/>
      <c r="F25" s="649"/>
      <c r="G25" s="649"/>
      <c r="H25" s="649"/>
      <c r="I25" s="702"/>
      <c r="J25" s="649"/>
      <c r="K25" s="703"/>
      <c r="L25" s="696"/>
      <c r="M25" s="703"/>
      <c r="N25" s="697"/>
    </row>
    <row r="26" spans="2:18" ht="9.9499999999999993" customHeight="1" x14ac:dyDescent="0.25">
      <c r="B26" s="652"/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</row>
    <row r="27" spans="2:18" ht="15" customHeight="1" x14ac:dyDescent="0.25">
      <c r="B27" s="649"/>
      <c r="C27" s="649"/>
      <c r="D27" s="649"/>
      <c r="E27" s="649"/>
      <c r="F27" s="649"/>
      <c r="G27" s="649"/>
      <c r="H27" s="649"/>
      <c r="I27" s="649"/>
      <c r="J27" s="649"/>
      <c r="K27" s="706"/>
      <c r="L27" s="706"/>
      <c r="M27" s="706"/>
      <c r="N27" s="649"/>
    </row>
    <row r="28" spans="2:18" ht="15" customHeight="1" x14ac:dyDescent="0.25">
      <c r="B28" s="649"/>
      <c r="C28" s="649"/>
      <c r="D28" s="704"/>
      <c r="E28" s="649"/>
      <c r="F28" s="649"/>
      <c r="G28" s="649"/>
      <c r="H28" s="649"/>
      <c r="I28" s="649"/>
      <c r="J28" s="649"/>
      <c r="K28" s="706"/>
      <c r="L28" s="706"/>
      <c r="M28" s="706"/>
      <c r="N28" s="649"/>
    </row>
    <row r="29" spans="2:18" ht="15" customHeight="1" x14ac:dyDescent="0.25">
      <c r="B29" s="649"/>
      <c r="C29" s="704"/>
      <c r="D29" s="704"/>
      <c r="E29" s="649"/>
      <c r="F29" s="649"/>
      <c r="G29" s="649"/>
      <c r="H29" s="649"/>
      <c r="I29" s="649"/>
      <c r="J29" s="649"/>
      <c r="K29" s="706"/>
      <c r="L29" s="706"/>
      <c r="M29" s="706"/>
      <c r="N29" s="649"/>
    </row>
    <row r="30" spans="2:18" ht="15" customHeight="1" x14ac:dyDescent="0.25">
      <c r="B30" s="649"/>
      <c r="C30" s="649"/>
      <c r="D30" s="649"/>
      <c r="E30" s="649"/>
      <c r="F30" s="649"/>
      <c r="G30" s="705"/>
      <c r="H30" s="705"/>
      <c r="I30" s="706"/>
      <c r="J30" s="706"/>
      <c r="K30" s="706"/>
      <c r="L30" s="706"/>
      <c r="M30" s="706"/>
      <c r="N30" s="707"/>
    </row>
    <row r="31" spans="2:18" ht="15" customHeight="1" x14ac:dyDescent="0.25">
      <c r="B31" s="649"/>
      <c r="C31" s="704"/>
      <c r="D31" s="704"/>
      <c r="E31" s="649"/>
      <c r="F31" s="649"/>
      <c r="G31" s="708"/>
      <c r="H31" s="708"/>
      <c r="I31" s="706"/>
      <c r="J31" s="706"/>
      <c r="K31" s="706"/>
      <c r="L31" s="706"/>
      <c r="M31" s="706"/>
      <c r="N31" s="707"/>
    </row>
    <row r="32" spans="2:18" ht="15" customHeight="1" x14ac:dyDescent="0.25">
      <c r="B32" s="649"/>
      <c r="C32" s="672"/>
      <c r="D32" s="673"/>
      <c r="E32" s="672"/>
      <c r="F32" s="673"/>
      <c r="G32" s="672"/>
      <c r="H32" s="688"/>
      <c r="I32" s="686"/>
      <c r="J32" s="706"/>
      <c r="K32" s="706"/>
      <c r="L32" s="706"/>
      <c r="M32" s="706"/>
      <c r="N32" s="707"/>
    </row>
    <row r="33" spans="2:14" ht="15" customHeight="1" x14ac:dyDescent="0.25">
      <c r="B33" s="649"/>
      <c r="C33" s="649"/>
      <c r="D33" s="649"/>
      <c r="E33" s="649"/>
      <c r="F33" s="649"/>
      <c r="G33" s="649"/>
      <c r="H33" s="649"/>
      <c r="I33" s="649"/>
      <c r="J33" s="649"/>
      <c r="K33" s="649"/>
      <c r="M33" s="649"/>
      <c r="N33" s="649"/>
    </row>
    <row r="34" spans="2:14" ht="15" customHeight="1" x14ac:dyDescent="0.25"/>
    <row r="35" spans="2:14" ht="15" customHeight="1" x14ac:dyDescent="0.25"/>
    <row r="36" spans="2:14" ht="15" customHeight="1" x14ac:dyDescent="0.25"/>
    <row r="37" spans="2:14" ht="15" customHeight="1" x14ac:dyDescent="0.25"/>
  </sheetData>
  <sheetProtection algorithmName="SHA-512" hashValue="KCwlG3vs0JoP8wZY+C+aYa/cjOp74lDV4cUB5YUkVD8mwDwGBVuugKTZ0NfegyOwuEmiM+dZ0bKQIuqZj1B8Sw==" saltValue="iUQnT/yNGhxfrqSaIv982w==" spinCount="100000" sheet="1" selectLockedCells="1" selectUnlockedCells="1"/>
  <mergeCells count="12">
    <mergeCell ref="C3:I3"/>
    <mergeCell ref="J3:M3"/>
    <mergeCell ref="B4:I4"/>
    <mergeCell ref="I23:I24"/>
    <mergeCell ref="C15:C16"/>
    <mergeCell ref="E15:E16"/>
    <mergeCell ref="G15:G16"/>
    <mergeCell ref="I15:I16"/>
    <mergeCell ref="K15:K16"/>
    <mergeCell ref="G23:G24"/>
    <mergeCell ref="M23:M24"/>
    <mergeCell ref="K23:K24"/>
  </mergeCells>
  <conditionalFormatting sqref="C5 E5 G5 I5 K5 M5 C9 E9 G9 I9 K9 M9 M13 K13 I13 G13 E13 C13 C18 E18 G18">
    <cfRule type="expression" dxfId="41" priority="24">
      <formula>C5&lt;0</formula>
    </cfRule>
  </conditionalFormatting>
  <conditionalFormatting sqref="I18">
    <cfRule type="expression" dxfId="40" priority="11">
      <formula>I18&lt;0</formula>
    </cfRule>
  </conditionalFormatting>
  <conditionalFormatting sqref="K18">
    <cfRule type="expression" dxfId="39" priority="6">
      <formula>K18&lt;0</formula>
    </cfRule>
  </conditionalFormatting>
  <conditionalFormatting sqref="M18">
    <cfRule type="expression" dxfId="38" priority="5">
      <formula>M18&lt;0</formula>
    </cfRule>
  </conditionalFormatting>
  <conditionalFormatting sqref="M20">
    <cfRule type="expression" dxfId="37" priority="4">
      <formula>M20&lt;0</formula>
    </cfRule>
  </conditionalFormatting>
  <conditionalFormatting sqref="M20">
    <cfRule type="expression" dxfId="36" priority="3">
      <formula>M20&lt;0</formula>
    </cfRule>
  </conditionalFormatting>
  <conditionalFormatting sqref="M22">
    <cfRule type="expression" dxfId="35" priority="2">
      <formula>M22&lt;0</formula>
    </cfRule>
  </conditionalFormatting>
  <conditionalFormatting sqref="M22">
    <cfRule type="expression" dxfId="34" priority="1">
      <formula>M22&lt;0</formula>
    </cfRule>
  </conditionalFormatting>
  <printOptions horizontalCentered="1" verticalCentered="1"/>
  <pageMargins left="0" right="0" top="0" bottom="0" header="0" footer="0"/>
  <pageSetup paperSize="9" scale="79" orientation="portrait" r:id="rId1"/>
  <headerFooter>
    <oddFooter>&amp;C
Data impressão 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</sheetPr>
  <dimension ref="A1:BK66"/>
  <sheetViews>
    <sheetView showGridLines="0" zoomScale="70" zoomScaleNormal="70" workbookViewId="0"/>
  </sheetViews>
  <sheetFormatPr defaultColWidth="6.140625" defaultRowHeight="12.75" x14ac:dyDescent="0.2"/>
  <cols>
    <col min="1" max="1" width="5.7109375" style="113" customWidth="1"/>
    <col min="2" max="2" width="9.140625" style="113" customWidth="1"/>
    <col min="3" max="3" width="3.42578125" style="113" customWidth="1"/>
    <col min="4" max="4" width="22.5703125" style="113" bestFit="1" customWidth="1"/>
    <col min="5" max="5" width="15.140625" style="113" customWidth="1"/>
    <col min="6" max="6" width="27.28515625" style="113" bestFit="1" customWidth="1"/>
    <col min="7" max="7" width="4.42578125" style="113" bestFit="1" customWidth="1"/>
    <col min="8" max="8" width="3.5703125" style="113" customWidth="1"/>
    <col min="9" max="9" width="4.42578125" style="113" bestFit="1" customWidth="1"/>
    <col min="10" max="10" width="3.5703125" style="113" customWidth="1"/>
    <col min="11" max="11" width="4.42578125" style="113" customWidth="1"/>
    <col min="12" max="12" width="3.5703125" style="113" customWidth="1"/>
    <col min="13" max="13" width="4.42578125" style="113" customWidth="1"/>
    <col min="14" max="14" width="3.5703125" style="113" customWidth="1"/>
    <col min="15" max="15" width="4.42578125" style="113" customWidth="1"/>
    <col min="16" max="16" width="3.5703125" style="113" customWidth="1"/>
    <col min="17" max="17" width="4.42578125" style="113" customWidth="1"/>
    <col min="18" max="18" width="3.5703125" style="113" customWidth="1"/>
    <col min="19" max="19" width="4.42578125" style="113" customWidth="1"/>
    <col min="20" max="20" width="3.5703125" style="113" customWidth="1"/>
    <col min="21" max="21" width="4.42578125" style="113" customWidth="1"/>
    <col min="22" max="22" width="3.5703125" style="113" customWidth="1"/>
    <col min="23" max="23" width="4.42578125" style="113" customWidth="1"/>
    <col min="24" max="24" width="3.5703125" style="113" customWidth="1"/>
    <col min="25" max="25" width="4.42578125" style="113" customWidth="1"/>
    <col min="26" max="26" width="3.5703125" style="113" customWidth="1"/>
    <col min="27" max="27" width="4.42578125" style="113" customWidth="1"/>
    <col min="28" max="28" width="3.5703125" style="113" customWidth="1"/>
    <col min="29" max="29" width="4.42578125" style="113" customWidth="1"/>
    <col min="30" max="30" width="3.5703125" style="113" customWidth="1"/>
    <col min="31" max="31" width="4.42578125" style="113" customWidth="1"/>
    <col min="32" max="32" width="3.5703125" style="113" customWidth="1"/>
    <col min="33" max="33" width="4.42578125" style="113" customWidth="1"/>
    <col min="34" max="34" width="3.5703125" style="113" customWidth="1"/>
    <col min="35" max="35" width="4.42578125" style="113" customWidth="1"/>
    <col min="36" max="36" width="3.5703125" style="113" customWidth="1"/>
    <col min="37" max="37" width="4.42578125" style="113" customWidth="1"/>
    <col min="38" max="38" width="3.5703125" style="113" customWidth="1"/>
    <col min="39" max="39" width="4.42578125" style="113" customWidth="1"/>
    <col min="40" max="40" width="3.5703125" style="113" customWidth="1"/>
    <col min="41" max="41" width="4.42578125" style="113" customWidth="1"/>
    <col min="42" max="42" width="3.7109375" style="113" bestFit="1" customWidth="1"/>
    <col min="43" max="43" width="4.42578125" style="113" customWidth="1"/>
    <col min="44" max="44" width="3.5703125" style="113" customWidth="1"/>
    <col min="45" max="45" width="4.42578125" style="113" customWidth="1"/>
    <col min="46" max="46" width="3.5703125" style="113" customWidth="1"/>
    <col min="47" max="47" width="4.42578125" style="113" customWidth="1"/>
    <col min="48" max="48" width="3.5703125" style="113" customWidth="1"/>
    <col min="49" max="49" width="4.42578125" style="113" customWidth="1"/>
    <col min="50" max="50" width="3.5703125" style="113" customWidth="1"/>
    <col min="51" max="51" width="4.42578125" style="113" customWidth="1"/>
    <col min="52" max="52" width="3.5703125" style="113" customWidth="1"/>
    <col min="53" max="53" width="4.42578125" style="113" customWidth="1"/>
    <col min="54" max="54" width="3.5703125" style="113" customWidth="1"/>
    <col min="55" max="56" width="4.42578125" style="113" customWidth="1"/>
    <col min="57" max="57" width="8.28515625" style="113" customWidth="1"/>
    <col min="58" max="58" width="10.7109375" style="113" customWidth="1"/>
    <col min="59" max="59" width="11.85546875" style="113" customWidth="1"/>
    <col min="60" max="60" width="10.7109375" style="113" customWidth="1"/>
    <col min="61" max="62" width="8.7109375" style="113" customWidth="1"/>
    <col min="63" max="63" width="15.28515625" style="113" customWidth="1"/>
    <col min="64" max="16384" width="6.140625" style="113"/>
  </cols>
  <sheetData>
    <row r="1" spans="1:63" s="108" customFormat="1" ht="25.9" customHeight="1" x14ac:dyDescent="0.2">
      <c r="B1" s="109"/>
      <c r="C1" s="109"/>
      <c r="D1" s="110"/>
      <c r="E1" s="110"/>
      <c r="F1" s="110"/>
      <c r="G1" s="111"/>
      <c r="H1" s="110"/>
      <c r="I1" s="110"/>
      <c r="J1" s="110"/>
      <c r="L1" s="110"/>
      <c r="M1" s="110"/>
      <c r="N1" s="110"/>
      <c r="P1" s="110"/>
      <c r="Q1" s="110"/>
      <c r="R1" s="110"/>
      <c r="S1" s="111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11"/>
      <c r="BD1" s="111"/>
    </row>
    <row r="2" spans="1:63" ht="36" customHeight="1" x14ac:dyDescent="0.2">
      <c r="A2" s="108"/>
      <c r="B2" s="575" t="s">
        <v>62</v>
      </c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/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/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/>
      <c r="AZ2" s="575"/>
      <c r="BA2" s="575"/>
      <c r="BB2" s="575"/>
      <c r="BC2" s="575"/>
      <c r="BD2" s="576"/>
      <c r="BE2" s="112"/>
      <c r="BF2" s="112"/>
      <c r="BG2" s="112"/>
      <c r="BH2" s="112"/>
      <c r="BI2" s="112"/>
      <c r="BJ2" s="112"/>
      <c r="BK2" s="112"/>
    </row>
    <row r="3" spans="1:63" ht="20.100000000000001" customHeight="1" x14ac:dyDescent="0.2">
      <c r="B3" s="577"/>
      <c r="C3" s="578"/>
      <c r="D3" s="578"/>
      <c r="E3" s="578"/>
      <c r="F3" s="114"/>
      <c r="G3" s="579" t="s">
        <v>134</v>
      </c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0"/>
      <c r="AD3" s="580"/>
      <c r="AE3" s="580"/>
      <c r="AF3" s="580"/>
      <c r="AG3" s="580"/>
      <c r="AH3" s="580"/>
      <c r="AI3" s="580"/>
      <c r="AJ3" s="580"/>
      <c r="AK3" s="580"/>
      <c r="AL3" s="580"/>
      <c r="AM3" s="580"/>
      <c r="AN3" s="580"/>
      <c r="AO3" s="580"/>
      <c r="AP3" s="580"/>
      <c r="AQ3" s="580"/>
      <c r="AR3" s="580"/>
      <c r="AS3" s="580"/>
      <c r="AT3" s="580"/>
      <c r="AU3" s="580"/>
      <c r="AV3" s="580"/>
      <c r="AW3" s="580"/>
      <c r="AX3" s="580"/>
      <c r="AY3" s="580"/>
      <c r="AZ3" s="580"/>
      <c r="BA3" s="580"/>
      <c r="BB3" s="580"/>
      <c r="BC3" s="580"/>
      <c r="BD3" s="115"/>
      <c r="BE3" s="116"/>
      <c r="BF3" s="116"/>
      <c r="BG3" s="116"/>
      <c r="BH3" s="116"/>
      <c r="BI3" s="116"/>
      <c r="BJ3" s="116"/>
      <c r="BK3" s="116"/>
    </row>
    <row r="4" spans="1:63" ht="42" customHeight="1" thickBot="1" x14ac:dyDescent="0.25">
      <c r="B4" s="117" t="s">
        <v>0</v>
      </c>
      <c r="C4" s="118" t="s">
        <v>1</v>
      </c>
      <c r="D4" s="119" t="s">
        <v>2</v>
      </c>
      <c r="E4" s="119" t="s">
        <v>3</v>
      </c>
      <c r="F4" s="120" t="s">
        <v>4</v>
      </c>
      <c r="G4" s="121">
        <v>4</v>
      </c>
      <c r="H4" s="341" t="s">
        <v>95</v>
      </c>
      <c r="I4" s="122">
        <v>8</v>
      </c>
      <c r="J4" s="341" t="s">
        <v>95</v>
      </c>
      <c r="K4" s="123">
        <v>12</v>
      </c>
      <c r="L4" s="341" t="s">
        <v>95</v>
      </c>
      <c r="M4" s="123">
        <v>16</v>
      </c>
      <c r="N4" s="341" t="s">
        <v>95</v>
      </c>
      <c r="O4" s="122">
        <v>20</v>
      </c>
      <c r="P4" s="341" t="s">
        <v>95</v>
      </c>
      <c r="Q4" s="122">
        <v>24</v>
      </c>
      <c r="R4" s="342" t="s">
        <v>95</v>
      </c>
      <c r="S4" s="122">
        <v>28</v>
      </c>
      <c r="T4" s="342" t="s">
        <v>95</v>
      </c>
      <c r="U4" s="122">
        <v>32</v>
      </c>
      <c r="V4" s="342" t="s">
        <v>95</v>
      </c>
      <c r="W4" s="122">
        <v>36</v>
      </c>
      <c r="X4" s="342" t="s">
        <v>95</v>
      </c>
      <c r="Y4" s="122">
        <v>40</v>
      </c>
      <c r="Z4" s="342" t="s">
        <v>95</v>
      </c>
      <c r="AA4" s="122">
        <v>44</v>
      </c>
      <c r="AB4" s="342" t="s">
        <v>95</v>
      </c>
      <c r="AC4" s="122">
        <v>48</v>
      </c>
      <c r="AD4" s="342" t="s">
        <v>95</v>
      </c>
      <c r="AE4" s="122">
        <v>52</v>
      </c>
      <c r="AF4" s="342" t="s">
        <v>95</v>
      </c>
      <c r="AG4" s="122">
        <v>56</v>
      </c>
      <c r="AH4" s="342" t="s">
        <v>95</v>
      </c>
      <c r="AI4" s="122">
        <v>60</v>
      </c>
      <c r="AJ4" s="342" t="s">
        <v>95</v>
      </c>
      <c r="AK4" s="122">
        <v>64</v>
      </c>
      <c r="AL4" s="342" t="s">
        <v>95</v>
      </c>
      <c r="AM4" s="122">
        <v>68</v>
      </c>
      <c r="AN4" s="342" t="s">
        <v>95</v>
      </c>
      <c r="AO4" s="122">
        <v>72</v>
      </c>
      <c r="AP4" s="342" t="s">
        <v>95</v>
      </c>
      <c r="AQ4" s="122">
        <v>76</v>
      </c>
      <c r="AR4" s="342" t="s">
        <v>95</v>
      </c>
      <c r="AS4" s="122">
        <v>80</v>
      </c>
      <c r="AT4" s="342" t="s">
        <v>95</v>
      </c>
      <c r="AU4" s="122">
        <v>84</v>
      </c>
      <c r="AV4" s="342" t="s">
        <v>95</v>
      </c>
      <c r="AW4" s="122">
        <v>88</v>
      </c>
      <c r="AX4" s="342" t="s">
        <v>95</v>
      </c>
      <c r="AY4" s="122">
        <v>92</v>
      </c>
      <c r="AZ4" s="342" t="s">
        <v>95</v>
      </c>
      <c r="BA4" s="122">
        <v>96</v>
      </c>
      <c r="BB4" s="342" t="s">
        <v>95</v>
      </c>
      <c r="BC4" s="339">
        <v>100</v>
      </c>
      <c r="BD4" s="125"/>
      <c r="BE4" s="116"/>
      <c r="BF4" s="116"/>
      <c r="BG4" s="116"/>
      <c r="BH4" s="116"/>
      <c r="BI4" s="116"/>
      <c r="BJ4" s="116"/>
      <c r="BK4" s="116"/>
    </row>
    <row r="5" spans="1:63" ht="20.100000000000001" customHeight="1" x14ac:dyDescent="0.2">
      <c r="B5" s="581" t="s">
        <v>5</v>
      </c>
      <c r="C5" s="126" t="s">
        <v>6</v>
      </c>
      <c r="D5" s="127" t="s">
        <v>7</v>
      </c>
      <c r="E5" s="128" t="s">
        <v>8</v>
      </c>
      <c r="F5" s="129" t="s">
        <v>9</v>
      </c>
      <c r="G5" s="130"/>
      <c r="H5" s="131">
        <v>1</v>
      </c>
      <c r="I5" s="130">
        <f>SUM(G5:H5)</f>
        <v>1</v>
      </c>
      <c r="J5" s="131">
        <v>1</v>
      </c>
      <c r="K5" s="130">
        <f>SUM(I5:J5)</f>
        <v>2</v>
      </c>
      <c r="L5" s="131">
        <v>1</v>
      </c>
      <c r="M5" s="130">
        <f>SUM(K5:L5)</f>
        <v>3</v>
      </c>
      <c r="N5" s="131">
        <v>1</v>
      </c>
      <c r="O5" s="130">
        <f t="shared" ref="O5:O10" si="0">SUM(M5:N5)</f>
        <v>4</v>
      </c>
      <c r="P5" s="131">
        <v>1</v>
      </c>
      <c r="Q5" s="130">
        <f t="shared" ref="Q5:Q10" si="1">SUM(O5:P5)</f>
        <v>5</v>
      </c>
      <c r="R5" s="131">
        <v>1</v>
      </c>
      <c r="S5" s="130">
        <f t="shared" ref="S5:S10" si="2">SUM(Q5:R5)</f>
        <v>6</v>
      </c>
      <c r="T5" s="131"/>
      <c r="U5" s="130">
        <f t="shared" ref="U5:U10" si="3">SUM(S5:T5)</f>
        <v>6</v>
      </c>
      <c r="V5" s="131">
        <v>2</v>
      </c>
      <c r="W5" s="130">
        <f t="shared" ref="W5:W10" si="4">SUM(U5:V5)</f>
        <v>8</v>
      </c>
      <c r="X5" s="131">
        <v>1</v>
      </c>
      <c r="Y5" s="130">
        <f t="shared" ref="Y5:Y10" si="5">SUM(W5:X5)</f>
        <v>9</v>
      </c>
      <c r="Z5" s="131">
        <v>1</v>
      </c>
      <c r="AA5" s="130">
        <f t="shared" ref="AA5:AA10" si="6">SUM(Y5:Z5)</f>
        <v>10</v>
      </c>
      <c r="AB5" s="132"/>
      <c r="AC5" s="130">
        <f t="shared" ref="AC5:AC10" si="7">SUM(AA5:AB5)</f>
        <v>10</v>
      </c>
      <c r="AD5" s="131">
        <v>1</v>
      </c>
      <c r="AE5" s="130">
        <f t="shared" ref="AE5:AE10" si="8">SUM(AC5:AD5)</f>
        <v>11</v>
      </c>
      <c r="AF5" s="132"/>
      <c r="AG5" s="130">
        <f t="shared" ref="AG5:AG10" si="9">SUM(AE5:AF5)</f>
        <v>11</v>
      </c>
      <c r="AH5" s="132"/>
      <c r="AI5" s="133">
        <f t="shared" ref="AI5:AI15" si="10">SUM(AG5:AH5)</f>
        <v>11</v>
      </c>
      <c r="AJ5" s="131">
        <v>1</v>
      </c>
      <c r="AK5" s="133">
        <f t="shared" ref="AK5:AK15" si="11">SUM(AI5:AJ5)</f>
        <v>12</v>
      </c>
      <c r="AL5" s="131">
        <v>1</v>
      </c>
      <c r="AM5" s="133">
        <f t="shared" ref="AM5:AM19" si="12">SUM(AK5:AL5)</f>
        <v>13</v>
      </c>
      <c r="AN5" s="132"/>
      <c r="AO5" s="133">
        <f t="shared" ref="AO5:AO19" si="13">SUM(AM5:AN5)</f>
        <v>13</v>
      </c>
      <c r="AP5" s="131">
        <v>1</v>
      </c>
      <c r="AQ5" s="133">
        <f t="shared" ref="AQ5:AQ19" si="14">SUM(AO5:AP5)</f>
        <v>14</v>
      </c>
      <c r="AR5" s="132">
        <v>1</v>
      </c>
      <c r="AS5" s="133">
        <f t="shared" ref="AS5:AS27" si="15">SUM(AQ5:AR5)</f>
        <v>15</v>
      </c>
      <c r="AT5" s="131">
        <v>1</v>
      </c>
      <c r="AU5" s="133">
        <f t="shared" ref="AU5:AU27" si="16">SUM(AS5:AT5)</f>
        <v>16</v>
      </c>
      <c r="AV5" s="131">
        <v>1</v>
      </c>
      <c r="AW5" s="133">
        <f t="shared" ref="AW5:AW27" si="17">SUM(AU5:AV5)</f>
        <v>17</v>
      </c>
      <c r="AX5" s="132"/>
      <c r="AY5" s="133">
        <f t="shared" ref="AY5:AY27" si="18">SUM(AW5:AX5)</f>
        <v>17</v>
      </c>
      <c r="AZ5" s="132"/>
      <c r="BA5" s="133">
        <f t="shared" ref="BA5:BA27" si="19">SUM(AY5:AZ5)</f>
        <v>17</v>
      </c>
      <c r="BB5" s="132"/>
      <c r="BC5" s="134">
        <f t="shared" ref="BC5:BC27" si="20">SUM(BA5:BB5)</f>
        <v>17</v>
      </c>
      <c r="BD5" s="125"/>
      <c r="BE5" s="116"/>
      <c r="BF5" s="116"/>
      <c r="BG5" s="116"/>
      <c r="BH5" s="116"/>
      <c r="BI5" s="116"/>
      <c r="BJ5" s="116"/>
      <c r="BK5" s="116"/>
    </row>
    <row r="6" spans="1:63" ht="20.100000000000001" customHeight="1" x14ac:dyDescent="0.2">
      <c r="B6" s="582"/>
      <c r="C6" s="135" t="s">
        <v>10</v>
      </c>
      <c r="D6" s="136" t="s">
        <v>7</v>
      </c>
      <c r="E6" s="135" t="s">
        <v>8</v>
      </c>
      <c r="F6" s="137" t="s">
        <v>11</v>
      </c>
      <c r="G6" s="138">
        <v>1</v>
      </c>
      <c r="H6" s="139"/>
      <c r="I6" s="138">
        <f>SUM(G6:H6)</f>
        <v>1</v>
      </c>
      <c r="J6" s="140">
        <v>1</v>
      </c>
      <c r="K6" s="138">
        <f>SUM(I6:J6)</f>
        <v>2</v>
      </c>
      <c r="L6" s="139"/>
      <c r="M6" s="138">
        <f>SUM(K6:L6)</f>
        <v>2</v>
      </c>
      <c r="N6" s="140">
        <v>1</v>
      </c>
      <c r="O6" s="138">
        <f t="shared" si="0"/>
        <v>3</v>
      </c>
      <c r="P6" s="139"/>
      <c r="Q6" s="138">
        <f t="shared" si="1"/>
        <v>3</v>
      </c>
      <c r="R6" s="139"/>
      <c r="S6" s="138">
        <f t="shared" si="2"/>
        <v>3</v>
      </c>
      <c r="T6" s="140">
        <v>1</v>
      </c>
      <c r="U6" s="138">
        <f t="shared" si="3"/>
        <v>4</v>
      </c>
      <c r="V6" s="141"/>
      <c r="W6" s="138">
        <f t="shared" si="4"/>
        <v>4</v>
      </c>
      <c r="X6" s="140">
        <v>1</v>
      </c>
      <c r="Y6" s="138">
        <f t="shared" si="5"/>
        <v>5</v>
      </c>
      <c r="Z6" s="141"/>
      <c r="AA6" s="138">
        <f t="shared" si="6"/>
        <v>5</v>
      </c>
      <c r="AB6" s="140">
        <v>1</v>
      </c>
      <c r="AC6" s="138">
        <f t="shared" si="7"/>
        <v>6</v>
      </c>
      <c r="AD6" s="140">
        <v>1</v>
      </c>
      <c r="AE6" s="138">
        <f t="shared" si="8"/>
        <v>7</v>
      </c>
      <c r="AF6" s="140">
        <v>1</v>
      </c>
      <c r="AG6" s="138">
        <f t="shared" si="9"/>
        <v>8</v>
      </c>
      <c r="AH6" s="140">
        <v>1</v>
      </c>
      <c r="AI6" s="142">
        <f t="shared" si="10"/>
        <v>9</v>
      </c>
      <c r="AJ6" s="139"/>
      <c r="AK6" s="142">
        <f t="shared" si="11"/>
        <v>9</v>
      </c>
      <c r="AL6" s="141"/>
      <c r="AM6" s="142">
        <f t="shared" si="12"/>
        <v>9</v>
      </c>
      <c r="AN6" s="140">
        <v>2</v>
      </c>
      <c r="AO6" s="142">
        <f t="shared" si="13"/>
        <v>11</v>
      </c>
      <c r="AP6" s="141"/>
      <c r="AQ6" s="142">
        <f t="shared" si="14"/>
        <v>11</v>
      </c>
      <c r="AR6" s="141"/>
      <c r="AS6" s="142">
        <f t="shared" si="15"/>
        <v>11</v>
      </c>
      <c r="AT6" s="139"/>
      <c r="AU6" s="142">
        <f t="shared" si="16"/>
        <v>11</v>
      </c>
      <c r="AV6" s="141"/>
      <c r="AW6" s="142">
        <f t="shared" si="17"/>
        <v>11</v>
      </c>
      <c r="AX6" s="141"/>
      <c r="AY6" s="142">
        <f t="shared" si="18"/>
        <v>11</v>
      </c>
      <c r="AZ6" s="140">
        <v>2</v>
      </c>
      <c r="BA6" s="142">
        <f t="shared" si="19"/>
        <v>13</v>
      </c>
      <c r="BB6" s="141"/>
      <c r="BC6" s="143">
        <f t="shared" si="20"/>
        <v>13</v>
      </c>
      <c r="BD6" s="125"/>
      <c r="BE6" s="108"/>
      <c r="BF6" s="144"/>
      <c r="BG6" s="144"/>
      <c r="BH6" s="144"/>
      <c r="BI6" s="144"/>
      <c r="BJ6" s="144"/>
      <c r="BK6" s="144"/>
    </row>
    <row r="7" spans="1:63" ht="20.100000000000001" customHeight="1" x14ac:dyDescent="0.2">
      <c r="B7" s="582"/>
      <c r="C7" s="145">
        <v>2</v>
      </c>
      <c r="D7" s="146" t="s">
        <v>12</v>
      </c>
      <c r="E7" s="145" t="s">
        <v>8</v>
      </c>
      <c r="F7" s="147" t="s">
        <v>13</v>
      </c>
      <c r="G7" s="145"/>
      <c r="H7" s="148">
        <v>1</v>
      </c>
      <c r="I7" s="138">
        <f>SUM(G7:H7)</f>
        <v>1</v>
      </c>
      <c r="J7" s="149"/>
      <c r="K7" s="138">
        <f>SUM(I7:J7)</f>
        <v>1</v>
      </c>
      <c r="L7" s="140">
        <v>1</v>
      </c>
      <c r="M7" s="138">
        <f>SUM(K7:L7)</f>
        <v>2</v>
      </c>
      <c r="N7" s="149"/>
      <c r="O7" s="138">
        <f t="shared" si="0"/>
        <v>2</v>
      </c>
      <c r="P7" s="149"/>
      <c r="Q7" s="138">
        <f t="shared" si="1"/>
        <v>2</v>
      </c>
      <c r="R7" s="140">
        <v>1</v>
      </c>
      <c r="S7" s="138">
        <f t="shared" si="2"/>
        <v>3</v>
      </c>
      <c r="T7" s="140">
        <v>1</v>
      </c>
      <c r="U7" s="138">
        <f t="shared" si="3"/>
        <v>4</v>
      </c>
      <c r="V7" s="149"/>
      <c r="W7" s="138">
        <f t="shared" si="4"/>
        <v>4</v>
      </c>
      <c r="X7" s="149"/>
      <c r="Y7" s="138">
        <f t="shared" si="5"/>
        <v>4</v>
      </c>
      <c r="Z7" s="140">
        <v>1</v>
      </c>
      <c r="AA7" s="138">
        <f t="shared" si="6"/>
        <v>5</v>
      </c>
      <c r="AB7" s="140">
        <v>1</v>
      </c>
      <c r="AC7" s="138">
        <f t="shared" si="7"/>
        <v>6</v>
      </c>
      <c r="AD7" s="149"/>
      <c r="AE7" s="138">
        <f t="shared" si="8"/>
        <v>6</v>
      </c>
      <c r="AF7" s="140">
        <v>1</v>
      </c>
      <c r="AG7" s="138">
        <f t="shared" si="9"/>
        <v>7</v>
      </c>
      <c r="AH7" s="149"/>
      <c r="AI7" s="142">
        <f t="shared" si="10"/>
        <v>7</v>
      </c>
      <c r="AJ7" s="140">
        <v>1</v>
      </c>
      <c r="AK7" s="142">
        <f t="shared" si="11"/>
        <v>8</v>
      </c>
      <c r="AL7" s="149"/>
      <c r="AM7" s="142">
        <f t="shared" si="12"/>
        <v>8</v>
      </c>
      <c r="AN7" s="149"/>
      <c r="AO7" s="142">
        <f t="shared" si="13"/>
        <v>8</v>
      </c>
      <c r="AP7" s="140">
        <v>1</v>
      </c>
      <c r="AQ7" s="142">
        <f t="shared" si="14"/>
        <v>9</v>
      </c>
      <c r="AR7" s="149"/>
      <c r="AS7" s="142">
        <f t="shared" si="15"/>
        <v>9</v>
      </c>
      <c r="AT7" s="140">
        <v>1</v>
      </c>
      <c r="AU7" s="142">
        <f t="shared" si="16"/>
        <v>10</v>
      </c>
      <c r="AV7" s="149"/>
      <c r="AW7" s="142">
        <f t="shared" si="17"/>
        <v>10</v>
      </c>
      <c r="AX7" s="140">
        <v>1</v>
      </c>
      <c r="AY7" s="142">
        <f t="shared" si="18"/>
        <v>11</v>
      </c>
      <c r="AZ7" s="149"/>
      <c r="BA7" s="142">
        <f t="shared" si="19"/>
        <v>11</v>
      </c>
      <c r="BB7" s="140">
        <v>1</v>
      </c>
      <c r="BC7" s="150">
        <f t="shared" si="20"/>
        <v>12</v>
      </c>
      <c r="BD7" s="125"/>
      <c r="BE7" s="108"/>
      <c r="BF7" s="144"/>
      <c r="BG7" s="144"/>
      <c r="BH7" s="144"/>
      <c r="BI7" s="144"/>
      <c r="BJ7" s="144"/>
      <c r="BK7" s="144"/>
    </row>
    <row r="8" spans="1:63" ht="20.100000000000001" customHeight="1" thickBot="1" x14ac:dyDescent="0.25">
      <c r="B8" s="583"/>
      <c r="C8" s="151">
        <v>3</v>
      </c>
      <c r="D8" s="152" t="s">
        <v>14</v>
      </c>
      <c r="E8" s="151" t="s">
        <v>8</v>
      </c>
      <c r="F8" s="153" t="s">
        <v>15</v>
      </c>
      <c r="G8" s="154">
        <v>1</v>
      </c>
      <c r="H8" s="155"/>
      <c r="I8" s="154">
        <f>SUM(G8:H8)</f>
        <v>1</v>
      </c>
      <c r="J8" s="156"/>
      <c r="K8" s="154">
        <f>SUM(I8:J8)</f>
        <v>1</v>
      </c>
      <c r="L8" s="156"/>
      <c r="M8" s="154">
        <f>SUM(K8:L8)</f>
        <v>1</v>
      </c>
      <c r="N8" s="156"/>
      <c r="O8" s="154">
        <f t="shared" si="0"/>
        <v>1</v>
      </c>
      <c r="P8" s="157">
        <v>1</v>
      </c>
      <c r="Q8" s="154">
        <f t="shared" si="1"/>
        <v>2</v>
      </c>
      <c r="R8" s="156"/>
      <c r="S8" s="154">
        <f t="shared" si="2"/>
        <v>2</v>
      </c>
      <c r="T8" s="156"/>
      <c r="U8" s="154">
        <f t="shared" si="3"/>
        <v>2</v>
      </c>
      <c r="V8" s="156"/>
      <c r="W8" s="154">
        <f t="shared" si="4"/>
        <v>2</v>
      </c>
      <c r="X8" s="158"/>
      <c r="Y8" s="154">
        <f t="shared" si="5"/>
        <v>2</v>
      </c>
      <c r="Z8" s="158"/>
      <c r="AA8" s="154">
        <f t="shared" si="6"/>
        <v>2</v>
      </c>
      <c r="AB8" s="156"/>
      <c r="AC8" s="154">
        <f t="shared" si="7"/>
        <v>2</v>
      </c>
      <c r="AD8" s="156"/>
      <c r="AE8" s="154">
        <f t="shared" si="8"/>
        <v>2</v>
      </c>
      <c r="AF8" s="158"/>
      <c r="AG8" s="154">
        <f t="shared" si="9"/>
        <v>2</v>
      </c>
      <c r="AH8" s="140">
        <v>1</v>
      </c>
      <c r="AI8" s="159">
        <f t="shared" si="10"/>
        <v>3</v>
      </c>
      <c r="AJ8" s="158"/>
      <c r="AK8" s="159">
        <f t="shared" si="11"/>
        <v>3</v>
      </c>
      <c r="AL8" s="140">
        <v>1</v>
      </c>
      <c r="AM8" s="159">
        <f t="shared" si="12"/>
        <v>4</v>
      </c>
      <c r="AN8" s="156"/>
      <c r="AO8" s="159">
        <f t="shared" si="13"/>
        <v>4</v>
      </c>
      <c r="AP8" s="160"/>
      <c r="AQ8" s="159">
        <f t="shared" si="14"/>
        <v>4</v>
      </c>
      <c r="AR8" s="158">
        <v>1</v>
      </c>
      <c r="AS8" s="159">
        <f t="shared" si="15"/>
        <v>5</v>
      </c>
      <c r="AT8" s="156"/>
      <c r="AU8" s="159">
        <f t="shared" si="16"/>
        <v>5</v>
      </c>
      <c r="AV8" s="140">
        <v>1</v>
      </c>
      <c r="AW8" s="159">
        <f t="shared" si="17"/>
        <v>6</v>
      </c>
      <c r="AX8" s="157">
        <v>1</v>
      </c>
      <c r="AY8" s="159">
        <f t="shared" si="18"/>
        <v>7</v>
      </c>
      <c r="AZ8" s="156"/>
      <c r="BA8" s="159">
        <f t="shared" si="19"/>
        <v>7</v>
      </c>
      <c r="BB8" s="140">
        <v>1</v>
      </c>
      <c r="BC8" s="161">
        <f t="shared" si="20"/>
        <v>8</v>
      </c>
      <c r="BD8" s="125"/>
      <c r="BE8" s="108"/>
      <c r="BF8" s="144"/>
      <c r="BG8" s="144"/>
      <c r="BH8" s="144"/>
      <c r="BI8" s="144"/>
      <c r="BJ8" s="144"/>
      <c r="BK8" s="144"/>
    </row>
    <row r="9" spans="1:63" ht="20.100000000000001" customHeight="1" x14ac:dyDescent="0.2">
      <c r="B9" s="584" t="s">
        <v>16</v>
      </c>
      <c r="C9" s="162">
        <v>4</v>
      </c>
      <c r="D9" s="163" t="s">
        <v>17</v>
      </c>
      <c r="E9" s="162" t="s">
        <v>8</v>
      </c>
      <c r="F9" s="164" t="s">
        <v>18</v>
      </c>
      <c r="G9" s="162"/>
      <c r="H9" s="165"/>
      <c r="I9" s="162"/>
      <c r="J9" s="166">
        <v>1</v>
      </c>
      <c r="K9" s="162">
        <f>SUM(I9:J9)</f>
        <v>1</v>
      </c>
      <c r="L9" s="165"/>
      <c r="M9" s="162">
        <f>SUM(K9:L9)</f>
        <v>1</v>
      </c>
      <c r="N9" s="165"/>
      <c r="O9" s="162">
        <f t="shared" si="0"/>
        <v>1</v>
      </c>
      <c r="P9" s="165"/>
      <c r="Q9" s="162">
        <f t="shared" si="1"/>
        <v>1</v>
      </c>
      <c r="R9" s="165"/>
      <c r="S9" s="162">
        <f t="shared" si="2"/>
        <v>1</v>
      </c>
      <c r="T9" s="165"/>
      <c r="U9" s="162">
        <f t="shared" si="3"/>
        <v>1</v>
      </c>
      <c r="V9" s="165"/>
      <c r="W9" s="162">
        <f t="shared" si="4"/>
        <v>1</v>
      </c>
      <c r="X9" s="165"/>
      <c r="Y9" s="162">
        <f t="shared" si="5"/>
        <v>1</v>
      </c>
      <c r="Z9" s="166">
        <v>1</v>
      </c>
      <c r="AA9" s="162">
        <f t="shared" si="6"/>
        <v>2</v>
      </c>
      <c r="AB9" s="165"/>
      <c r="AC9" s="162">
        <f t="shared" si="7"/>
        <v>2</v>
      </c>
      <c r="AD9" s="165"/>
      <c r="AE9" s="162">
        <f t="shared" si="8"/>
        <v>2</v>
      </c>
      <c r="AF9" s="165"/>
      <c r="AG9" s="162">
        <f t="shared" si="9"/>
        <v>2</v>
      </c>
      <c r="AH9" s="165"/>
      <c r="AI9" s="162">
        <f t="shared" si="10"/>
        <v>2</v>
      </c>
      <c r="AJ9" s="165"/>
      <c r="AK9" s="162">
        <f t="shared" si="11"/>
        <v>2</v>
      </c>
      <c r="AL9" s="165"/>
      <c r="AM9" s="162">
        <f t="shared" si="12"/>
        <v>2</v>
      </c>
      <c r="AN9" s="165"/>
      <c r="AO9" s="162">
        <f t="shared" si="13"/>
        <v>2</v>
      </c>
      <c r="AP9" s="166">
        <v>1</v>
      </c>
      <c r="AQ9" s="162">
        <f t="shared" si="14"/>
        <v>3</v>
      </c>
      <c r="AR9" s="165"/>
      <c r="AS9" s="162">
        <f t="shared" si="15"/>
        <v>3</v>
      </c>
      <c r="AT9" s="165"/>
      <c r="AU9" s="162">
        <f t="shared" si="16"/>
        <v>3</v>
      </c>
      <c r="AV9" s="165"/>
      <c r="AW9" s="162">
        <f t="shared" si="17"/>
        <v>3</v>
      </c>
      <c r="AX9" s="165"/>
      <c r="AY9" s="162">
        <f t="shared" si="18"/>
        <v>3</v>
      </c>
      <c r="AZ9" s="165"/>
      <c r="BA9" s="162">
        <f t="shared" si="19"/>
        <v>3</v>
      </c>
      <c r="BB9" s="165"/>
      <c r="BC9" s="167">
        <f t="shared" si="20"/>
        <v>3</v>
      </c>
      <c r="BD9" s="125"/>
      <c r="BE9" s="168"/>
      <c r="BF9" s="144"/>
      <c r="BG9" s="144"/>
      <c r="BH9" s="144"/>
      <c r="BI9" s="144"/>
      <c r="BJ9" s="144"/>
      <c r="BK9" s="144"/>
    </row>
    <row r="10" spans="1:63" ht="20.100000000000001" customHeight="1" x14ac:dyDescent="0.2">
      <c r="B10" s="585"/>
      <c r="C10" s="135">
        <v>5</v>
      </c>
      <c r="D10" s="136" t="s">
        <v>19</v>
      </c>
      <c r="E10" s="135" t="s">
        <v>8</v>
      </c>
      <c r="F10" s="169" t="s">
        <v>20</v>
      </c>
      <c r="G10" s="138"/>
      <c r="H10" s="141"/>
      <c r="I10" s="138"/>
      <c r="J10" s="141"/>
      <c r="K10" s="138"/>
      <c r="L10" s="141"/>
      <c r="M10" s="138"/>
      <c r="N10" s="140">
        <v>1</v>
      </c>
      <c r="O10" s="138">
        <f t="shared" si="0"/>
        <v>1</v>
      </c>
      <c r="P10" s="141"/>
      <c r="Q10" s="138">
        <f t="shared" si="1"/>
        <v>1</v>
      </c>
      <c r="R10" s="141"/>
      <c r="S10" s="138">
        <f t="shared" si="2"/>
        <v>1</v>
      </c>
      <c r="T10" s="141"/>
      <c r="U10" s="138">
        <f t="shared" si="3"/>
        <v>1</v>
      </c>
      <c r="V10" s="141"/>
      <c r="W10" s="138">
        <f t="shared" si="4"/>
        <v>1</v>
      </c>
      <c r="X10" s="141"/>
      <c r="Y10" s="138">
        <f t="shared" si="5"/>
        <v>1</v>
      </c>
      <c r="Z10" s="141"/>
      <c r="AA10" s="138">
        <f t="shared" si="6"/>
        <v>1</v>
      </c>
      <c r="AB10" s="141"/>
      <c r="AC10" s="138">
        <f t="shared" si="7"/>
        <v>1</v>
      </c>
      <c r="AD10" s="141"/>
      <c r="AE10" s="138">
        <f t="shared" si="8"/>
        <v>1</v>
      </c>
      <c r="AF10" s="141"/>
      <c r="AG10" s="138">
        <f t="shared" si="9"/>
        <v>1</v>
      </c>
      <c r="AH10" s="141"/>
      <c r="AI10" s="142">
        <f t="shared" si="10"/>
        <v>1</v>
      </c>
      <c r="AJ10" s="140">
        <v>1</v>
      </c>
      <c r="AK10" s="142">
        <f t="shared" si="11"/>
        <v>2</v>
      </c>
      <c r="AL10" s="141"/>
      <c r="AM10" s="142">
        <f t="shared" si="12"/>
        <v>2</v>
      </c>
      <c r="AN10" s="141"/>
      <c r="AO10" s="142">
        <f t="shared" si="13"/>
        <v>2</v>
      </c>
      <c r="AP10" s="141"/>
      <c r="AQ10" s="142">
        <f t="shared" si="14"/>
        <v>2</v>
      </c>
      <c r="AR10" s="141"/>
      <c r="AS10" s="142">
        <f t="shared" si="15"/>
        <v>2</v>
      </c>
      <c r="AT10" s="141"/>
      <c r="AU10" s="142">
        <f t="shared" si="16"/>
        <v>2</v>
      </c>
      <c r="AV10" s="141"/>
      <c r="AW10" s="142">
        <f t="shared" si="17"/>
        <v>2</v>
      </c>
      <c r="AX10" s="141"/>
      <c r="AY10" s="142">
        <f t="shared" si="18"/>
        <v>2</v>
      </c>
      <c r="AZ10" s="141"/>
      <c r="BA10" s="142">
        <f t="shared" si="19"/>
        <v>2</v>
      </c>
      <c r="BB10" s="141"/>
      <c r="BC10" s="143">
        <f t="shared" si="20"/>
        <v>2</v>
      </c>
      <c r="BD10" s="125"/>
      <c r="BE10" s="168"/>
      <c r="BF10" s="144"/>
      <c r="BG10" s="144"/>
      <c r="BH10" s="144"/>
      <c r="BI10" s="144"/>
      <c r="BJ10" s="144"/>
      <c r="BK10" s="144"/>
    </row>
    <row r="11" spans="1:63" ht="20.100000000000001" customHeight="1" x14ac:dyDescent="0.2">
      <c r="B11" s="585"/>
      <c r="C11" s="145">
        <v>6</v>
      </c>
      <c r="D11" s="146" t="s">
        <v>121</v>
      </c>
      <c r="E11" s="145" t="s">
        <v>21</v>
      </c>
      <c r="F11" s="169" t="s">
        <v>20</v>
      </c>
      <c r="G11" s="170"/>
      <c r="H11" s="149"/>
      <c r="I11" s="145"/>
      <c r="J11" s="149"/>
      <c r="K11" s="145"/>
      <c r="L11" s="149"/>
      <c r="M11" s="145"/>
      <c r="N11" s="149"/>
      <c r="O11" s="145"/>
      <c r="P11" s="149"/>
      <c r="Q11" s="145"/>
      <c r="R11" s="149"/>
      <c r="S11" s="145"/>
      <c r="T11" s="149"/>
      <c r="U11" s="145"/>
      <c r="V11" s="149"/>
      <c r="W11" s="145"/>
      <c r="X11" s="149"/>
      <c r="Y11" s="145"/>
      <c r="Z11" s="149"/>
      <c r="AA11" s="145"/>
      <c r="AB11" s="149"/>
      <c r="AC11" s="145"/>
      <c r="AD11" s="149"/>
      <c r="AE11" s="145"/>
      <c r="AF11" s="149"/>
      <c r="AG11" s="145"/>
      <c r="AH11" s="140">
        <v>1</v>
      </c>
      <c r="AI11" s="145">
        <f t="shared" si="10"/>
        <v>1</v>
      </c>
      <c r="AJ11" s="149"/>
      <c r="AK11" s="145">
        <f t="shared" si="11"/>
        <v>1</v>
      </c>
      <c r="AL11" s="149"/>
      <c r="AM11" s="145">
        <f t="shared" si="12"/>
        <v>1</v>
      </c>
      <c r="AN11" s="149"/>
      <c r="AO11" s="145">
        <f t="shared" si="13"/>
        <v>1</v>
      </c>
      <c r="AP11" s="149"/>
      <c r="AQ11" s="145">
        <f t="shared" si="14"/>
        <v>1</v>
      </c>
      <c r="AR11" s="149"/>
      <c r="AS11" s="145">
        <f t="shared" si="15"/>
        <v>1</v>
      </c>
      <c r="AT11" s="149"/>
      <c r="AU11" s="145">
        <f t="shared" si="16"/>
        <v>1</v>
      </c>
      <c r="AV11" s="149"/>
      <c r="AW11" s="145">
        <f t="shared" si="17"/>
        <v>1</v>
      </c>
      <c r="AX11" s="149"/>
      <c r="AY11" s="145">
        <f t="shared" si="18"/>
        <v>1</v>
      </c>
      <c r="AZ11" s="149"/>
      <c r="BA11" s="145">
        <f t="shared" si="19"/>
        <v>1</v>
      </c>
      <c r="BB11" s="149"/>
      <c r="BC11" s="150">
        <f t="shared" si="20"/>
        <v>1</v>
      </c>
      <c r="BD11" s="125"/>
      <c r="BE11" s="168"/>
      <c r="BF11" s="144"/>
      <c r="BG11" s="144"/>
      <c r="BH11" s="144"/>
      <c r="BI11" s="144"/>
      <c r="BJ11" s="144"/>
      <c r="BK11" s="144"/>
    </row>
    <row r="12" spans="1:63" ht="20.100000000000001" customHeight="1" x14ac:dyDescent="0.2">
      <c r="B12" s="585"/>
      <c r="C12" s="135">
        <v>7</v>
      </c>
      <c r="D12" s="136" t="s">
        <v>22</v>
      </c>
      <c r="E12" s="135" t="s">
        <v>23</v>
      </c>
      <c r="F12" s="171" t="s">
        <v>24</v>
      </c>
      <c r="G12" s="138"/>
      <c r="H12" s="141"/>
      <c r="I12" s="138"/>
      <c r="J12" s="139"/>
      <c r="K12" s="138"/>
      <c r="L12" s="141"/>
      <c r="M12" s="138"/>
      <c r="N12" s="141"/>
      <c r="O12" s="138"/>
      <c r="P12" s="141"/>
      <c r="Q12" s="138"/>
      <c r="R12" s="141"/>
      <c r="S12" s="138"/>
      <c r="T12" s="141"/>
      <c r="U12" s="138"/>
      <c r="V12" s="139"/>
      <c r="W12" s="138"/>
      <c r="X12" s="140">
        <v>1</v>
      </c>
      <c r="Y12" s="138">
        <f>SUM(W12:X12)</f>
        <v>1</v>
      </c>
      <c r="Z12" s="141"/>
      <c r="AA12" s="138">
        <f>SUM(Y12:Z12)</f>
        <v>1</v>
      </c>
      <c r="AB12" s="139"/>
      <c r="AC12" s="138">
        <f>SUM(AA12:AB12)</f>
        <v>1</v>
      </c>
      <c r="AD12" s="141"/>
      <c r="AE12" s="138">
        <f>SUM(AC12:AD12)</f>
        <v>1</v>
      </c>
      <c r="AF12" s="139"/>
      <c r="AG12" s="138">
        <f>SUM(AE12:AF12)</f>
        <v>1</v>
      </c>
      <c r="AH12" s="139"/>
      <c r="AI12" s="142">
        <f t="shared" si="10"/>
        <v>1</v>
      </c>
      <c r="AJ12" s="141"/>
      <c r="AK12" s="142">
        <f t="shared" si="11"/>
        <v>1</v>
      </c>
      <c r="AL12" s="141"/>
      <c r="AM12" s="142">
        <f t="shared" si="12"/>
        <v>1</v>
      </c>
      <c r="AN12" s="139"/>
      <c r="AO12" s="142">
        <f t="shared" si="13"/>
        <v>1</v>
      </c>
      <c r="AP12" s="141"/>
      <c r="AQ12" s="142">
        <f t="shared" si="14"/>
        <v>1</v>
      </c>
      <c r="AR12" s="139"/>
      <c r="AS12" s="142">
        <f t="shared" si="15"/>
        <v>1</v>
      </c>
      <c r="AT12" s="141"/>
      <c r="AU12" s="142">
        <f t="shared" si="16"/>
        <v>1</v>
      </c>
      <c r="AV12" s="141"/>
      <c r="AW12" s="142">
        <f t="shared" si="17"/>
        <v>1</v>
      </c>
      <c r="AX12" s="140">
        <v>1</v>
      </c>
      <c r="AY12" s="142">
        <f t="shared" si="18"/>
        <v>2</v>
      </c>
      <c r="AZ12" s="141"/>
      <c r="BA12" s="142">
        <f t="shared" si="19"/>
        <v>2</v>
      </c>
      <c r="BB12" s="139"/>
      <c r="BC12" s="143">
        <f t="shared" si="20"/>
        <v>2</v>
      </c>
      <c r="BD12" s="125"/>
      <c r="BE12" s="168"/>
      <c r="BF12" s="144"/>
      <c r="BG12" s="144"/>
      <c r="BH12" s="144"/>
      <c r="BI12" s="144"/>
      <c r="BJ12" s="144"/>
      <c r="BK12" s="144"/>
    </row>
    <row r="13" spans="1:63" ht="20.100000000000001" customHeight="1" x14ac:dyDescent="0.2">
      <c r="B13" s="585"/>
      <c r="C13" s="145">
        <v>8</v>
      </c>
      <c r="D13" s="146" t="s">
        <v>25</v>
      </c>
      <c r="E13" s="145" t="s">
        <v>8</v>
      </c>
      <c r="F13" s="172" t="s">
        <v>15</v>
      </c>
      <c r="G13" s="173"/>
      <c r="H13" s="149"/>
      <c r="I13" s="145"/>
      <c r="J13" s="149"/>
      <c r="K13" s="145"/>
      <c r="L13" s="149"/>
      <c r="M13" s="145"/>
      <c r="N13" s="149"/>
      <c r="O13" s="145"/>
      <c r="P13" s="140">
        <v>1</v>
      </c>
      <c r="Q13" s="145">
        <f>SUM(O13:P13)</f>
        <v>1</v>
      </c>
      <c r="R13" s="149"/>
      <c r="S13" s="145">
        <f>SUM(Q13:R13)</f>
        <v>1</v>
      </c>
      <c r="T13" s="149"/>
      <c r="U13" s="145">
        <f>SUM(S13:T13)</f>
        <v>1</v>
      </c>
      <c r="V13" s="149"/>
      <c r="W13" s="145">
        <f>SUM(U13:V13)</f>
        <v>1</v>
      </c>
      <c r="X13" s="149"/>
      <c r="Y13" s="145">
        <f>SUM(W13:X13)</f>
        <v>1</v>
      </c>
      <c r="Z13" s="149"/>
      <c r="AA13" s="145">
        <f>SUM(Y13:Z13)</f>
        <v>1</v>
      </c>
      <c r="AB13" s="149"/>
      <c r="AC13" s="145">
        <f>SUM(AA13:AB13)</f>
        <v>1</v>
      </c>
      <c r="AD13" s="149"/>
      <c r="AE13" s="145">
        <f>SUM(AC13:AD13)</f>
        <v>1</v>
      </c>
      <c r="AF13" s="140">
        <v>1</v>
      </c>
      <c r="AG13" s="145">
        <f>SUM(AE13:AF13)</f>
        <v>2</v>
      </c>
      <c r="AH13" s="149"/>
      <c r="AI13" s="145">
        <f t="shared" si="10"/>
        <v>2</v>
      </c>
      <c r="AJ13" s="149"/>
      <c r="AK13" s="145">
        <f t="shared" si="11"/>
        <v>2</v>
      </c>
      <c r="AL13" s="149"/>
      <c r="AM13" s="145">
        <f t="shared" si="12"/>
        <v>2</v>
      </c>
      <c r="AN13" s="149"/>
      <c r="AO13" s="145">
        <f t="shared" si="13"/>
        <v>2</v>
      </c>
      <c r="AP13" s="149"/>
      <c r="AQ13" s="145">
        <f t="shared" si="14"/>
        <v>2</v>
      </c>
      <c r="AR13" s="149"/>
      <c r="AS13" s="145">
        <f t="shared" si="15"/>
        <v>2</v>
      </c>
      <c r="AT13" s="149"/>
      <c r="AU13" s="145">
        <f t="shared" si="16"/>
        <v>2</v>
      </c>
      <c r="AV13" s="149"/>
      <c r="AW13" s="145">
        <f t="shared" si="17"/>
        <v>2</v>
      </c>
      <c r="AX13" s="149"/>
      <c r="AY13" s="145">
        <f t="shared" si="18"/>
        <v>2</v>
      </c>
      <c r="AZ13" s="149"/>
      <c r="BA13" s="145">
        <f t="shared" si="19"/>
        <v>2</v>
      </c>
      <c r="BB13" s="149"/>
      <c r="BC13" s="150">
        <f t="shared" si="20"/>
        <v>2</v>
      </c>
      <c r="BD13" s="125"/>
      <c r="BE13" s="168"/>
      <c r="BF13" s="144"/>
      <c r="BG13" s="144"/>
      <c r="BH13" s="144"/>
      <c r="BI13" s="144"/>
      <c r="BJ13" s="144"/>
      <c r="BK13" s="144"/>
    </row>
    <row r="14" spans="1:63" ht="20.100000000000001" customHeight="1" x14ac:dyDescent="0.2">
      <c r="B14" s="585"/>
      <c r="C14" s="135">
        <v>9</v>
      </c>
      <c r="D14" s="136" t="s">
        <v>120</v>
      </c>
      <c r="E14" s="135" t="s">
        <v>27</v>
      </c>
      <c r="F14" s="169" t="s">
        <v>20</v>
      </c>
      <c r="G14" s="138">
        <v>1</v>
      </c>
      <c r="H14" s="141"/>
      <c r="I14" s="138">
        <f>SUM(G14:H14)</f>
        <v>1</v>
      </c>
      <c r="J14" s="139"/>
      <c r="K14" s="138">
        <f>SUM(I14:J14)</f>
        <v>1</v>
      </c>
      <c r="L14" s="141"/>
      <c r="M14" s="138">
        <f>SUM(K14:L14)</f>
        <v>1</v>
      </c>
      <c r="N14" s="141"/>
      <c r="O14" s="138">
        <f>SUM(M14:N14)</f>
        <v>1</v>
      </c>
      <c r="P14" s="141"/>
      <c r="Q14" s="138">
        <f>SUM(O14:P14)</f>
        <v>1</v>
      </c>
      <c r="R14" s="141"/>
      <c r="S14" s="138">
        <f>SUM(Q14:R14)</f>
        <v>1</v>
      </c>
      <c r="T14" s="141"/>
      <c r="U14" s="138">
        <f>SUM(S14:T14)</f>
        <v>1</v>
      </c>
      <c r="V14" s="139"/>
      <c r="W14" s="138">
        <f>SUM(U14:V14)</f>
        <v>1</v>
      </c>
      <c r="X14" s="141"/>
      <c r="Y14" s="138">
        <f>SUM(W14:X14)</f>
        <v>1</v>
      </c>
      <c r="Z14" s="141"/>
      <c r="AA14" s="138">
        <f>SUM(Y14:Z14)</f>
        <v>1</v>
      </c>
      <c r="AB14" s="140">
        <v>1</v>
      </c>
      <c r="AC14" s="138">
        <f>SUM(AA14:AB14)</f>
        <v>2</v>
      </c>
      <c r="AD14" s="141"/>
      <c r="AE14" s="138">
        <f>SUM(AC14:AD14)</f>
        <v>2</v>
      </c>
      <c r="AF14" s="139"/>
      <c r="AG14" s="138">
        <f>SUM(AE14:AF14)</f>
        <v>2</v>
      </c>
      <c r="AH14" s="139"/>
      <c r="AI14" s="142">
        <f t="shared" si="10"/>
        <v>2</v>
      </c>
      <c r="AJ14" s="141"/>
      <c r="AK14" s="142">
        <f t="shared" si="11"/>
        <v>2</v>
      </c>
      <c r="AL14" s="141"/>
      <c r="AM14" s="142">
        <f t="shared" si="12"/>
        <v>2</v>
      </c>
      <c r="AN14" s="139"/>
      <c r="AO14" s="142">
        <f t="shared" si="13"/>
        <v>2</v>
      </c>
      <c r="AP14" s="141"/>
      <c r="AQ14" s="142">
        <f t="shared" si="14"/>
        <v>2</v>
      </c>
      <c r="AR14" s="139"/>
      <c r="AS14" s="142">
        <f t="shared" si="15"/>
        <v>2</v>
      </c>
      <c r="AT14" s="141"/>
      <c r="AU14" s="142">
        <f t="shared" si="16"/>
        <v>2</v>
      </c>
      <c r="AV14" s="141"/>
      <c r="AW14" s="142">
        <f t="shared" si="17"/>
        <v>2</v>
      </c>
      <c r="AX14" s="139"/>
      <c r="AY14" s="142">
        <f t="shared" si="18"/>
        <v>2</v>
      </c>
      <c r="AZ14" s="140">
        <v>1</v>
      </c>
      <c r="BA14" s="142">
        <f t="shared" si="19"/>
        <v>3</v>
      </c>
      <c r="BB14" s="139"/>
      <c r="BC14" s="143">
        <f t="shared" si="20"/>
        <v>3</v>
      </c>
      <c r="BD14" s="125"/>
      <c r="BE14" s="168"/>
      <c r="BF14" s="144"/>
      <c r="BG14" s="144"/>
      <c r="BH14" s="144"/>
      <c r="BI14" s="144"/>
      <c r="BJ14" s="144"/>
      <c r="BK14" s="144"/>
    </row>
    <row r="15" spans="1:63" ht="20.100000000000001" customHeight="1" x14ac:dyDescent="0.2">
      <c r="B15" s="585"/>
      <c r="C15" s="145">
        <v>10</v>
      </c>
      <c r="D15" s="146" t="s">
        <v>122</v>
      </c>
      <c r="E15" s="145" t="s">
        <v>28</v>
      </c>
      <c r="F15" s="147" t="s">
        <v>13</v>
      </c>
      <c r="G15" s="145"/>
      <c r="H15" s="174"/>
      <c r="I15" s="145"/>
      <c r="J15" s="149"/>
      <c r="K15" s="145"/>
      <c r="L15" s="149"/>
      <c r="M15" s="145"/>
      <c r="N15" s="149"/>
      <c r="O15" s="145"/>
      <c r="P15" s="149"/>
      <c r="Q15" s="145"/>
      <c r="R15" s="149"/>
      <c r="S15" s="145"/>
      <c r="T15" s="140">
        <v>1</v>
      </c>
      <c r="U15" s="145">
        <f>SUM(S15:T15)</f>
        <v>1</v>
      </c>
      <c r="V15" s="149"/>
      <c r="W15" s="145">
        <f>SUM(U15:V15)</f>
        <v>1</v>
      </c>
      <c r="X15" s="149"/>
      <c r="Y15" s="145">
        <f>SUM(W15:X15)</f>
        <v>1</v>
      </c>
      <c r="Z15" s="149"/>
      <c r="AA15" s="145">
        <f>SUM(Y15:Z15)</f>
        <v>1</v>
      </c>
      <c r="AB15" s="149"/>
      <c r="AC15" s="145">
        <f>SUM(AA15:AB15)</f>
        <v>1</v>
      </c>
      <c r="AD15" s="140">
        <v>1</v>
      </c>
      <c r="AE15" s="145">
        <f>SUM(AC15:AD15)</f>
        <v>2</v>
      </c>
      <c r="AF15" s="149"/>
      <c r="AG15" s="145">
        <f>SUM(AE15:AF15)</f>
        <v>2</v>
      </c>
      <c r="AH15" s="149"/>
      <c r="AI15" s="145">
        <f t="shared" si="10"/>
        <v>2</v>
      </c>
      <c r="AJ15" s="149"/>
      <c r="AK15" s="145">
        <f t="shared" si="11"/>
        <v>2</v>
      </c>
      <c r="AL15" s="149"/>
      <c r="AM15" s="145">
        <f t="shared" si="12"/>
        <v>2</v>
      </c>
      <c r="AN15" s="149"/>
      <c r="AO15" s="145">
        <f t="shared" si="13"/>
        <v>2</v>
      </c>
      <c r="AP15" s="149"/>
      <c r="AQ15" s="145">
        <f t="shared" si="14"/>
        <v>2</v>
      </c>
      <c r="AR15" s="149"/>
      <c r="AS15" s="145">
        <f t="shared" si="15"/>
        <v>2</v>
      </c>
      <c r="AT15" s="149"/>
      <c r="AU15" s="145">
        <f t="shared" si="16"/>
        <v>2</v>
      </c>
      <c r="AV15" s="149"/>
      <c r="AW15" s="145">
        <f t="shared" si="17"/>
        <v>2</v>
      </c>
      <c r="AX15" s="149"/>
      <c r="AY15" s="145">
        <f t="shared" si="18"/>
        <v>2</v>
      </c>
      <c r="AZ15" s="149"/>
      <c r="BA15" s="145">
        <f t="shared" si="19"/>
        <v>2</v>
      </c>
      <c r="BB15" s="149"/>
      <c r="BC15" s="150">
        <f t="shared" si="20"/>
        <v>2</v>
      </c>
      <c r="BD15" s="125"/>
      <c r="BE15" s="168"/>
      <c r="BF15" s="144"/>
      <c r="BG15" s="144"/>
      <c r="BH15" s="144"/>
      <c r="BI15" s="144"/>
      <c r="BJ15" s="144"/>
      <c r="BK15" s="144"/>
    </row>
    <row r="16" spans="1:63" ht="20.100000000000001" customHeight="1" x14ac:dyDescent="0.2">
      <c r="B16" s="585"/>
      <c r="C16" s="135">
        <v>11</v>
      </c>
      <c r="D16" s="136" t="s">
        <v>123</v>
      </c>
      <c r="E16" s="135" t="s">
        <v>30</v>
      </c>
      <c r="F16" s="175" t="s">
        <v>15</v>
      </c>
      <c r="G16" s="138"/>
      <c r="H16" s="141"/>
      <c r="I16" s="138"/>
      <c r="J16" s="139"/>
      <c r="K16" s="138"/>
      <c r="L16" s="141"/>
      <c r="M16" s="138"/>
      <c r="N16" s="141"/>
      <c r="O16" s="138"/>
      <c r="P16" s="141"/>
      <c r="Q16" s="138"/>
      <c r="R16" s="141"/>
      <c r="S16" s="138"/>
      <c r="T16" s="141"/>
      <c r="U16" s="138"/>
      <c r="V16" s="139"/>
      <c r="W16" s="138"/>
      <c r="X16" s="141"/>
      <c r="Y16" s="138"/>
      <c r="Z16" s="141"/>
      <c r="AA16" s="138"/>
      <c r="AB16" s="139"/>
      <c r="AC16" s="138"/>
      <c r="AD16" s="141"/>
      <c r="AE16" s="138"/>
      <c r="AF16" s="139"/>
      <c r="AG16" s="138"/>
      <c r="AH16" s="139"/>
      <c r="AI16" s="142"/>
      <c r="AJ16" s="141"/>
      <c r="AK16" s="142"/>
      <c r="AL16" s="140">
        <v>1</v>
      </c>
      <c r="AM16" s="142">
        <f t="shared" si="12"/>
        <v>1</v>
      </c>
      <c r="AN16" s="139"/>
      <c r="AO16" s="142">
        <f t="shared" si="13"/>
        <v>1</v>
      </c>
      <c r="AP16" s="141"/>
      <c r="AQ16" s="142">
        <f t="shared" si="14"/>
        <v>1</v>
      </c>
      <c r="AR16" s="139"/>
      <c r="AS16" s="142">
        <f t="shared" si="15"/>
        <v>1</v>
      </c>
      <c r="AT16" s="141"/>
      <c r="AU16" s="142">
        <f t="shared" si="16"/>
        <v>1</v>
      </c>
      <c r="AV16" s="141"/>
      <c r="AW16" s="142">
        <f t="shared" si="17"/>
        <v>1</v>
      </c>
      <c r="AX16" s="139"/>
      <c r="AY16" s="142">
        <f t="shared" si="18"/>
        <v>1</v>
      </c>
      <c r="AZ16" s="141"/>
      <c r="BA16" s="142">
        <f t="shared" si="19"/>
        <v>1</v>
      </c>
      <c r="BB16" s="139"/>
      <c r="BC16" s="143">
        <f t="shared" si="20"/>
        <v>1</v>
      </c>
      <c r="BD16" s="125"/>
      <c r="BE16" s="168"/>
      <c r="BF16" s="144"/>
      <c r="BG16" s="144"/>
      <c r="BH16" s="144"/>
      <c r="BI16" s="144"/>
      <c r="BJ16" s="144"/>
      <c r="BK16" s="144"/>
    </row>
    <row r="17" spans="1:63" ht="20.100000000000001" customHeight="1" x14ac:dyDescent="0.2">
      <c r="B17" s="585"/>
      <c r="C17" s="145">
        <v>12</v>
      </c>
      <c r="D17" s="146" t="s">
        <v>124</v>
      </c>
      <c r="E17" s="145" t="s">
        <v>30</v>
      </c>
      <c r="F17" s="169" t="s">
        <v>20</v>
      </c>
      <c r="G17" s="145"/>
      <c r="H17" s="149"/>
      <c r="I17" s="145"/>
      <c r="J17" s="149"/>
      <c r="K17" s="145"/>
      <c r="L17" s="149"/>
      <c r="M17" s="145"/>
      <c r="N17" s="149"/>
      <c r="O17" s="145"/>
      <c r="P17" s="149"/>
      <c r="Q17" s="145"/>
      <c r="R17" s="140">
        <v>1</v>
      </c>
      <c r="S17" s="145">
        <f>SUM(Q17:R17)</f>
        <v>1</v>
      </c>
      <c r="T17" s="149"/>
      <c r="U17" s="145">
        <f>SUM(S17:T17)</f>
        <v>1</v>
      </c>
      <c r="V17" s="149"/>
      <c r="W17" s="145">
        <f>SUM(U17:V17)</f>
        <v>1</v>
      </c>
      <c r="X17" s="149"/>
      <c r="Y17" s="145">
        <f>SUM(W17:X17)</f>
        <v>1</v>
      </c>
      <c r="Z17" s="149"/>
      <c r="AA17" s="145">
        <f>SUM(Y17:Z17)</f>
        <v>1</v>
      </c>
      <c r="AB17" s="149"/>
      <c r="AC17" s="145">
        <f>SUM(AA17:AB17)</f>
        <v>1</v>
      </c>
      <c r="AD17" s="149"/>
      <c r="AE17" s="145">
        <f>SUM(AC17:AD17)</f>
        <v>1</v>
      </c>
      <c r="AF17" s="149"/>
      <c r="AG17" s="145">
        <f>SUM(AE17:AF17)</f>
        <v>1</v>
      </c>
      <c r="AH17" s="149"/>
      <c r="AI17" s="145">
        <f>SUM(AG17:AH17)</f>
        <v>1</v>
      </c>
      <c r="AJ17" s="149"/>
      <c r="AK17" s="145">
        <f>SUM(AI17:AJ17)</f>
        <v>1</v>
      </c>
      <c r="AL17" s="149"/>
      <c r="AM17" s="145">
        <f t="shared" si="12"/>
        <v>1</v>
      </c>
      <c r="AN17" s="149"/>
      <c r="AO17" s="145">
        <f t="shared" si="13"/>
        <v>1</v>
      </c>
      <c r="AP17" s="149"/>
      <c r="AQ17" s="145">
        <f t="shared" si="14"/>
        <v>1</v>
      </c>
      <c r="AR17" s="149"/>
      <c r="AS17" s="145">
        <f t="shared" si="15"/>
        <v>1</v>
      </c>
      <c r="AT17" s="149"/>
      <c r="AU17" s="145">
        <f t="shared" si="16"/>
        <v>1</v>
      </c>
      <c r="AV17" s="140">
        <v>1</v>
      </c>
      <c r="AW17" s="145">
        <f t="shared" si="17"/>
        <v>2</v>
      </c>
      <c r="AX17" s="149"/>
      <c r="AY17" s="145">
        <f t="shared" si="18"/>
        <v>2</v>
      </c>
      <c r="AZ17" s="149"/>
      <c r="BA17" s="145">
        <f t="shared" si="19"/>
        <v>2</v>
      </c>
      <c r="BB17" s="140">
        <v>1</v>
      </c>
      <c r="BC17" s="150">
        <f t="shared" si="20"/>
        <v>3</v>
      </c>
      <c r="BD17" s="125"/>
      <c r="BE17" s="168"/>
      <c r="BF17" s="144"/>
      <c r="BG17" s="144"/>
      <c r="BH17" s="144"/>
      <c r="BI17" s="144"/>
      <c r="BJ17" s="144"/>
      <c r="BK17" s="144"/>
    </row>
    <row r="18" spans="1:63" ht="20.100000000000001" customHeight="1" x14ac:dyDescent="0.2">
      <c r="B18" s="585"/>
      <c r="C18" s="135">
        <v>13</v>
      </c>
      <c r="D18" s="136" t="s">
        <v>125</v>
      </c>
      <c r="E18" s="135" t="s">
        <v>28</v>
      </c>
      <c r="F18" s="171" t="s">
        <v>24</v>
      </c>
      <c r="G18" s="138"/>
      <c r="H18" s="140">
        <v>1</v>
      </c>
      <c r="I18" s="138">
        <f>SUM(G18:H18)</f>
        <v>1</v>
      </c>
      <c r="J18" s="139"/>
      <c r="K18" s="138">
        <f>SUM(I18:J18)</f>
        <v>1</v>
      </c>
      <c r="L18" s="141"/>
      <c r="M18" s="138">
        <f>SUM(K18:L18)</f>
        <v>1</v>
      </c>
      <c r="N18" s="141"/>
      <c r="O18" s="138">
        <f>SUM(M18:N18)</f>
        <v>1</v>
      </c>
      <c r="P18" s="141"/>
      <c r="Q18" s="138">
        <f>SUM(O18:P18)</f>
        <v>1</v>
      </c>
      <c r="R18" s="141"/>
      <c r="S18" s="138">
        <f>SUM(Q18:R18)</f>
        <v>1</v>
      </c>
      <c r="T18" s="141"/>
      <c r="U18" s="138">
        <f>SUM(S18:T18)</f>
        <v>1</v>
      </c>
      <c r="V18" s="140">
        <v>1</v>
      </c>
      <c r="W18" s="138">
        <f>SUM(U18:V18)</f>
        <v>2</v>
      </c>
      <c r="X18" s="141"/>
      <c r="Y18" s="138">
        <f>SUM(W18:X18)</f>
        <v>2</v>
      </c>
      <c r="Z18" s="141"/>
      <c r="AA18" s="138">
        <f>SUM(Y18:Z18)</f>
        <v>2</v>
      </c>
      <c r="AB18" s="139"/>
      <c r="AC18" s="138">
        <f>SUM(AA18:AB18)</f>
        <v>2</v>
      </c>
      <c r="AD18" s="141"/>
      <c r="AE18" s="138">
        <f>SUM(AC18:AD18)</f>
        <v>2</v>
      </c>
      <c r="AF18" s="139"/>
      <c r="AG18" s="138">
        <f>SUM(AE18:AF18)</f>
        <v>2</v>
      </c>
      <c r="AH18" s="139"/>
      <c r="AI18" s="142">
        <f>SUM(AG18:AH18)</f>
        <v>2</v>
      </c>
      <c r="AJ18" s="141"/>
      <c r="AK18" s="142">
        <f>SUM(AI18:AJ18)</f>
        <v>2</v>
      </c>
      <c r="AL18" s="141"/>
      <c r="AM18" s="142">
        <f t="shared" si="12"/>
        <v>2</v>
      </c>
      <c r="AN18" s="139"/>
      <c r="AO18" s="142">
        <f t="shared" si="13"/>
        <v>2</v>
      </c>
      <c r="AP18" s="141"/>
      <c r="AQ18" s="142">
        <f t="shared" si="14"/>
        <v>2</v>
      </c>
      <c r="AR18" s="139"/>
      <c r="AS18" s="142">
        <f t="shared" si="15"/>
        <v>2</v>
      </c>
      <c r="AT18" s="140">
        <v>1</v>
      </c>
      <c r="AU18" s="142">
        <f t="shared" si="16"/>
        <v>3</v>
      </c>
      <c r="AV18" s="141"/>
      <c r="AW18" s="142">
        <f t="shared" si="17"/>
        <v>3</v>
      </c>
      <c r="AX18" s="139"/>
      <c r="AY18" s="142">
        <f t="shared" si="18"/>
        <v>3</v>
      </c>
      <c r="AZ18" s="141"/>
      <c r="BA18" s="142">
        <f t="shared" si="19"/>
        <v>3</v>
      </c>
      <c r="BB18" s="139"/>
      <c r="BC18" s="143">
        <f t="shared" si="20"/>
        <v>3</v>
      </c>
      <c r="BD18" s="125"/>
      <c r="BE18" s="168"/>
      <c r="BF18" s="144"/>
      <c r="BG18" s="144"/>
      <c r="BH18" s="144"/>
      <c r="BI18" s="144"/>
      <c r="BJ18" s="144"/>
      <c r="BK18" s="144"/>
    </row>
    <row r="19" spans="1:63" ht="20.100000000000001" customHeight="1" x14ac:dyDescent="0.2">
      <c r="B19" s="585"/>
      <c r="C19" s="145">
        <v>14</v>
      </c>
      <c r="D19" s="146" t="s">
        <v>126</v>
      </c>
      <c r="E19" s="145" t="s">
        <v>30</v>
      </c>
      <c r="F19" s="147" t="s">
        <v>13</v>
      </c>
      <c r="G19" s="145"/>
      <c r="H19" s="149"/>
      <c r="I19" s="145"/>
      <c r="J19" s="149"/>
      <c r="K19" s="145"/>
      <c r="L19" s="140">
        <v>1</v>
      </c>
      <c r="M19" s="145">
        <f>SUM(K19:L19)</f>
        <v>1</v>
      </c>
      <c r="N19" s="149"/>
      <c r="O19" s="145">
        <f>SUM(M19:N19)</f>
        <v>1</v>
      </c>
      <c r="P19" s="149"/>
      <c r="Q19" s="145">
        <f>SUM(O19:P19)</f>
        <v>1</v>
      </c>
      <c r="R19" s="149"/>
      <c r="S19" s="145">
        <f>SUM(Q19:R19)</f>
        <v>1</v>
      </c>
      <c r="T19" s="149"/>
      <c r="U19" s="145">
        <f>SUM(S19:T19)</f>
        <v>1</v>
      </c>
      <c r="V19" s="149"/>
      <c r="W19" s="145">
        <f>SUM(U19:V19)</f>
        <v>1</v>
      </c>
      <c r="X19" s="149"/>
      <c r="Y19" s="145">
        <f>SUM(W19:X19)</f>
        <v>1</v>
      </c>
      <c r="Z19" s="149"/>
      <c r="AA19" s="145">
        <f>SUM(Y19:Z19)</f>
        <v>1</v>
      </c>
      <c r="AB19" s="149"/>
      <c r="AC19" s="145">
        <f>SUM(AA19:AB19)</f>
        <v>1</v>
      </c>
      <c r="AD19" s="149"/>
      <c r="AE19" s="145">
        <f>SUM(AC19:AD19)</f>
        <v>1</v>
      </c>
      <c r="AF19" s="149"/>
      <c r="AG19" s="145">
        <f>SUM(AE19:AF19)</f>
        <v>1</v>
      </c>
      <c r="AH19" s="149"/>
      <c r="AI19" s="145">
        <f>SUM(AG19:AH19)</f>
        <v>1</v>
      </c>
      <c r="AJ19" s="149"/>
      <c r="AK19" s="145">
        <f>SUM(AI19:AJ19)</f>
        <v>1</v>
      </c>
      <c r="AL19" s="149"/>
      <c r="AM19" s="145">
        <f t="shared" si="12"/>
        <v>1</v>
      </c>
      <c r="AN19" s="140">
        <v>1</v>
      </c>
      <c r="AO19" s="145">
        <f t="shared" si="13"/>
        <v>2</v>
      </c>
      <c r="AP19" s="149"/>
      <c r="AQ19" s="145">
        <f t="shared" si="14"/>
        <v>2</v>
      </c>
      <c r="AR19" s="149"/>
      <c r="AS19" s="145">
        <f t="shared" si="15"/>
        <v>2</v>
      </c>
      <c r="AT19" s="149"/>
      <c r="AU19" s="145">
        <f t="shared" si="16"/>
        <v>2</v>
      </c>
      <c r="AV19" s="149"/>
      <c r="AW19" s="145">
        <f t="shared" si="17"/>
        <v>2</v>
      </c>
      <c r="AX19" s="149"/>
      <c r="AY19" s="145">
        <f t="shared" si="18"/>
        <v>2</v>
      </c>
      <c r="AZ19" s="149"/>
      <c r="BA19" s="145">
        <f t="shared" si="19"/>
        <v>2</v>
      </c>
      <c r="BB19" s="149"/>
      <c r="BC19" s="150">
        <f t="shared" si="20"/>
        <v>2</v>
      </c>
      <c r="BD19" s="125"/>
      <c r="BE19" s="168"/>
      <c r="BF19" s="144"/>
      <c r="BG19" s="144"/>
      <c r="BH19" s="144"/>
      <c r="BI19" s="144"/>
      <c r="BJ19" s="144"/>
      <c r="BK19" s="144"/>
    </row>
    <row r="20" spans="1:63" ht="20.100000000000001" customHeight="1" thickBot="1" x14ac:dyDescent="0.25">
      <c r="B20" s="585"/>
      <c r="C20" s="151">
        <v>15</v>
      </c>
      <c r="D20" s="152" t="s">
        <v>127</v>
      </c>
      <c r="E20" s="151" t="s">
        <v>28</v>
      </c>
      <c r="F20" s="153" t="s">
        <v>15</v>
      </c>
      <c r="G20" s="154"/>
      <c r="H20" s="156"/>
      <c r="I20" s="154"/>
      <c r="J20" s="160"/>
      <c r="K20" s="154"/>
      <c r="L20" s="156"/>
      <c r="M20" s="154"/>
      <c r="N20" s="156"/>
      <c r="O20" s="154"/>
      <c r="P20" s="156"/>
      <c r="Q20" s="154"/>
      <c r="R20" s="156"/>
      <c r="S20" s="154"/>
      <c r="T20" s="156"/>
      <c r="U20" s="154"/>
      <c r="V20" s="156"/>
      <c r="W20" s="154"/>
      <c r="X20" s="156"/>
      <c r="Y20" s="154"/>
      <c r="Z20" s="156"/>
      <c r="AA20" s="154"/>
      <c r="AB20" s="160"/>
      <c r="AC20" s="154"/>
      <c r="AD20" s="156"/>
      <c r="AE20" s="154"/>
      <c r="AF20" s="160"/>
      <c r="AG20" s="154"/>
      <c r="AH20" s="160"/>
      <c r="AI20" s="159"/>
      <c r="AJ20" s="156"/>
      <c r="AK20" s="159"/>
      <c r="AL20" s="156"/>
      <c r="AM20" s="159"/>
      <c r="AN20" s="160"/>
      <c r="AO20" s="159"/>
      <c r="AP20" s="156"/>
      <c r="AQ20" s="159"/>
      <c r="AR20" s="157">
        <v>1</v>
      </c>
      <c r="AS20" s="159">
        <f t="shared" si="15"/>
        <v>1</v>
      </c>
      <c r="AT20" s="156"/>
      <c r="AU20" s="159">
        <f t="shared" si="16"/>
        <v>1</v>
      </c>
      <c r="AV20" s="156"/>
      <c r="AW20" s="159">
        <f t="shared" si="17"/>
        <v>1</v>
      </c>
      <c r="AX20" s="160"/>
      <c r="AY20" s="159">
        <f t="shared" si="18"/>
        <v>1</v>
      </c>
      <c r="AZ20" s="156"/>
      <c r="BA20" s="159">
        <f t="shared" si="19"/>
        <v>1</v>
      </c>
      <c r="BB20" s="160"/>
      <c r="BC20" s="161">
        <f t="shared" si="20"/>
        <v>1</v>
      </c>
      <c r="BD20" s="125"/>
      <c r="BE20" s="168"/>
      <c r="BF20" s="144"/>
      <c r="BG20" s="144"/>
      <c r="BH20" s="144"/>
      <c r="BI20" s="144"/>
      <c r="BJ20" s="144"/>
      <c r="BK20" s="144"/>
    </row>
    <row r="21" spans="1:63" ht="20.100000000000001" customHeight="1" x14ac:dyDescent="0.2">
      <c r="B21" s="572" t="s">
        <v>35</v>
      </c>
      <c r="C21" s="335">
        <v>16</v>
      </c>
      <c r="D21" s="336" t="s">
        <v>36</v>
      </c>
      <c r="E21" s="335" t="s">
        <v>37</v>
      </c>
      <c r="F21" s="337" t="s">
        <v>20</v>
      </c>
      <c r="G21" s="178"/>
      <c r="H21" s="179"/>
      <c r="I21" s="180"/>
      <c r="J21" s="179"/>
      <c r="K21" s="180"/>
      <c r="L21" s="181"/>
      <c r="M21" s="180"/>
      <c r="N21" s="179"/>
      <c r="O21" s="180"/>
      <c r="P21" s="179"/>
      <c r="Q21" s="178"/>
      <c r="R21" s="179"/>
      <c r="S21" s="178"/>
      <c r="T21" s="179"/>
      <c r="U21" s="178"/>
      <c r="V21" s="157">
        <v>1</v>
      </c>
      <c r="W21" s="178">
        <f t="shared" ref="W21:W27" si="21">SUM(U21:V21)</f>
        <v>1</v>
      </c>
      <c r="X21" s="179"/>
      <c r="Y21" s="178">
        <f t="shared" ref="Y21:Y27" si="22">SUM(W21:X21)</f>
        <v>1</v>
      </c>
      <c r="Z21" s="179"/>
      <c r="AA21" s="178">
        <f t="shared" ref="AA21:AA27" si="23">SUM(Y21:Z21)</f>
        <v>1</v>
      </c>
      <c r="AB21" s="179"/>
      <c r="AC21" s="178">
        <f t="shared" ref="AC21:AC27" si="24">SUM(AA21:AB21)</f>
        <v>1</v>
      </c>
      <c r="AD21" s="179"/>
      <c r="AE21" s="178">
        <f t="shared" ref="AE21:AE27" si="25">SUM(AC21:AD21)</f>
        <v>1</v>
      </c>
      <c r="AF21" s="182">
        <v>1</v>
      </c>
      <c r="AG21" s="178">
        <f t="shared" ref="AG21:AG27" si="26">SUM(AE21:AF21)</f>
        <v>2</v>
      </c>
      <c r="AH21" s="179"/>
      <c r="AI21" s="178">
        <f t="shared" ref="AI21:AI27" si="27">SUM(AG21:AH21)</f>
        <v>2</v>
      </c>
      <c r="AJ21" s="179"/>
      <c r="AK21" s="178">
        <f t="shared" ref="AK21:AK27" si="28">SUM(AI21:AJ21)</f>
        <v>2</v>
      </c>
      <c r="AL21" s="183">
        <v>1</v>
      </c>
      <c r="AM21" s="178">
        <f t="shared" ref="AM21:AM27" si="29">SUM(AK21:AL21)</f>
        <v>3</v>
      </c>
      <c r="AN21" s="179"/>
      <c r="AO21" s="178">
        <f t="shared" ref="AO21:AO27" si="30">SUM(AM21:AN21)</f>
        <v>3</v>
      </c>
      <c r="AP21" s="179"/>
      <c r="AQ21" s="178">
        <f t="shared" ref="AQ21:AQ27" si="31">SUM(AO21:AP21)</f>
        <v>3</v>
      </c>
      <c r="AR21" s="179"/>
      <c r="AS21" s="178">
        <f t="shared" si="15"/>
        <v>3</v>
      </c>
      <c r="AT21" s="179"/>
      <c r="AU21" s="178">
        <f t="shared" si="16"/>
        <v>3</v>
      </c>
      <c r="AV21" s="179"/>
      <c r="AW21" s="178">
        <f t="shared" si="17"/>
        <v>3</v>
      </c>
      <c r="AX21" s="179"/>
      <c r="AY21" s="178">
        <f t="shared" si="18"/>
        <v>3</v>
      </c>
      <c r="AZ21" s="183">
        <v>1</v>
      </c>
      <c r="BA21" s="178">
        <f t="shared" si="19"/>
        <v>4</v>
      </c>
      <c r="BB21" s="179"/>
      <c r="BC21" s="184">
        <f t="shared" si="20"/>
        <v>4</v>
      </c>
      <c r="BD21" s="125"/>
      <c r="BE21" s="168"/>
      <c r="BF21" s="144"/>
      <c r="BG21" s="144"/>
      <c r="BH21" s="144"/>
      <c r="BI21" s="144"/>
      <c r="BJ21" s="144"/>
      <c r="BK21" s="144"/>
    </row>
    <row r="22" spans="1:63" ht="20.100000000000001" customHeight="1" x14ac:dyDescent="0.2">
      <c r="B22" s="573"/>
      <c r="C22" s="185">
        <v>17</v>
      </c>
      <c r="D22" s="186" t="s">
        <v>84</v>
      </c>
      <c r="E22" s="187" t="s">
        <v>86</v>
      </c>
      <c r="F22" s="169" t="s">
        <v>20</v>
      </c>
      <c r="G22" s="138"/>
      <c r="H22" s="141"/>
      <c r="I22" s="138"/>
      <c r="J22" s="139"/>
      <c r="K22" s="138"/>
      <c r="L22" s="140">
        <v>1</v>
      </c>
      <c r="M22" s="188">
        <f>SUM(K22:L22)</f>
        <v>1</v>
      </c>
      <c r="N22" s="141"/>
      <c r="O22" s="188">
        <f>SUM(M22:N22)</f>
        <v>1</v>
      </c>
      <c r="P22" s="141"/>
      <c r="Q22" s="188">
        <f>SUM(O22:P22)</f>
        <v>1</v>
      </c>
      <c r="R22" s="141"/>
      <c r="S22" s="188">
        <f t="shared" ref="S22:S27" si="32">SUM(Q22:R22)</f>
        <v>1</v>
      </c>
      <c r="T22" s="141"/>
      <c r="U22" s="188">
        <f t="shared" ref="U22:U27" si="33">SUM(S22:T22)</f>
        <v>1</v>
      </c>
      <c r="V22" s="139"/>
      <c r="W22" s="188">
        <f t="shared" si="21"/>
        <v>1</v>
      </c>
      <c r="X22" s="141"/>
      <c r="Y22" s="188">
        <f t="shared" si="22"/>
        <v>1</v>
      </c>
      <c r="Z22" s="141"/>
      <c r="AA22" s="188">
        <f t="shared" si="23"/>
        <v>1</v>
      </c>
      <c r="AB22" s="139"/>
      <c r="AC22" s="188">
        <f t="shared" si="24"/>
        <v>1</v>
      </c>
      <c r="AD22" s="140">
        <v>1</v>
      </c>
      <c r="AE22" s="188">
        <f t="shared" si="25"/>
        <v>2</v>
      </c>
      <c r="AF22" s="139"/>
      <c r="AG22" s="188">
        <f t="shared" si="26"/>
        <v>2</v>
      </c>
      <c r="AH22" s="141"/>
      <c r="AI22" s="188">
        <f t="shared" si="27"/>
        <v>2</v>
      </c>
      <c r="AJ22" s="141"/>
      <c r="AK22" s="188">
        <f t="shared" si="28"/>
        <v>2</v>
      </c>
      <c r="AL22" s="141"/>
      <c r="AM22" s="188">
        <f t="shared" si="29"/>
        <v>2</v>
      </c>
      <c r="AN22" s="139"/>
      <c r="AO22" s="188">
        <f t="shared" si="30"/>
        <v>2</v>
      </c>
      <c r="AP22" s="141"/>
      <c r="AQ22" s="188">
        <f t="shared" si="31"/>
        <v>2</v>
      </c>
      <c r="AR22" s="139"/>
      <c r="AS22" s="188">
        <f t="shared" si="15"/>
        <v>2</v>
      </c>
      <c r="AT22" s="141"/>
      <c r="AU22" s="188">
        <f t="shared" si="16"/>
        <v>2</v>
      </c>
      <c r="AV22" s="141"/>
      <c r="AW22" s="188">
        <f t="shared" si="17"/>
        <v>2</v>
      </c>
      <c r="AX22" s="139"/>
      <c r="AY22" s="188">
        <f t="shared" si="18"/>
        <v>2</v>
      </c>
      <c r="AZ22" s="141"/>
      <c r="BA22" s="188">
        <f t="shared" si="19"/>
        <v>2</v>
      </c>
      <c r="BB22" s="139"/>
      <c r="BC22" s="189">
        <f t="shared" si="20"/>
        <v>2</v>
      </c>
      <c r="BD22" s="125"/>
      <c r="BE22" s="168"/>
      <c r="BF22" s="144"/>
      <c r="BG22" s="144"/>
      <c r="BH22" s="144"/>
      <c r="BI22" s="144"/>
      <c r="BJ22" s="144"/>
      <c r="BK22" s="144"/>
    </row>
    <row r="23" spans="1:63" ht="20.100000000000001" customHeight="1" x14ac:dyDescent="0.2">
      <c r="B23" s="573"/>
      <c r="C23" s="185">
        <v>18</v>
      </c>
      <c r="D23" s="146" t="s">
        <v>154</v>
      </c>
      <c r="E23" s="187" t="s">
        <v>159</v>
      </c>
      <c r="F23" s="171" t="s">
        <v>24</v>
      </c>
      <c r="G23" s="138"/>
      <c r="H23" s="141"/>
      <c r="I23" s="138"/>
      <c r="J23" s="140">
        <v>1</v>
      </c>
      <c r="K23" s="145">
        <f>SUM(I23:J23)</f>
        <v>1</v>
      </c>
      <c r="L23" s="141"/>
      <c r="M23" s="145">
        <f>SUM(K23:L23)</f>
        <v>1</v>
      </c>
      <c r="N23" s="141"/>
      <c r="O23" s="145">
        <f>SUM(M23:N23)</f>
        <v>1</v>
      </c>
      <c r="P23" s="140">
        <v>1</v>
      </c>
      <c r="Q23" s="145">
        <f>SUM(O23:P23)</f>
        <v>2</v>
      </c>
      <c r="R23" s="141"/>
      <c r="S23" s="145">
        <f t="shared" si="32"/>
        <v>2</v>
      </c>
      <c r="T23" s="140">
        <v>1</v>
      </c>
      <c r="U23" s="145">
        <f t="shared" si="33"/>
        <v>3</v>
      </c>
      <c r="V23" s="139"/>
      <c r="W23" s="145">
        <f t="shared" si="21"/>
        <v>3</v>
      </c>
      <c r="X23" s="141"/>
      <c r="Y23" s="145">
        <f t="shared" si="22"/>
        <v>3</v>
      </c>
      <c r="Z23" s="141"/>
      <c r="AA23" s="145">
        <f t="shared" si="23"/>
        <v>3</v>
      </c>
      <c r="AB23" s="139"/>
      <c r="AC23" s="145">
        <f t="shared" si="24"/>
        <v>3</v>
      </c>
      <c r="AD23" s="141"/>
      <c r="AE23" s="145">
        <f t="shared" si="25"/>
        <v>3</v>
      </c>
      <c r="AF23" s="139"/>
      <c r="AG23" s="145">
        <f t="shared" si="26"/>
        <v>3</v>
      </c>
      <c r="AH23" s="140">
        <v>1</v>
      </c>
      <c r="AI23" s="145">
        <f t="shared" si="27"/>
        <v>4</v>
      </c>
      <c r="AJ23" s="141"/>
      <c r="AK23" s="145">
        <f t="shared" si="28"/>
        <v>4</v>
      </c>
      <c r="AL23" s="141"/>
      <c r="AM23" s="145">
        <f t="shared" si="29"/>
        <v>4</v>
      </c>
      <c r="AN23" s="139"/>
      <c r="AO23" s="145">
        <f t="shared" si="30"/>
        <v>4</v>
      </c>
      <c r="AP23" s="141"/>
      <c r="AQ23" s="145">
        <f t="shared" si="31"/>
        <v>4</v>
      </c>
      <c r="AR23" s="140">
        <v>1</v>
      </c>
      <c r="AS23" s="145">
        <f t="shared" si="15"/>
        <v>5</v>
      </c>
      <c r="AT23" s="140">
        <v>1</v>
      </c>
      <c r="AU23" s="145">
        <f t="shared" si="16"/>
        <v>6</v>
      </c>
      <c r="AV23" s="141"/>
      <c r="AW23" s="145">
        <f t="shared" si="17"/>
        <v>6</v>
      </c>
      <c r="AX23" s="139"/>
      <c r="AY23" s="145">
        <f t="shared" si="18"/>
        <v>6</v>
      </c>
      <c r="AZ23" s="141"/>
      <c r="BA23" s="145">
        <f t="shared" si="19"/>
        <v>6</v>
      </c>
      <c r="BB23" s="139"/>
      <c r="BC23" s="150">
        <f t="shared" si="20"/>
        <v>6</v>
      </c>
      <c r="BD23" s="125"/>
      <c r="BE23" s="168"/>
      <c r="BF23" s="144"/>
      <c r="BG23" s="144"/>
      <c r="BH23" s="144"/>
      <c r="BI23" s="144"/>
      <c r="BJ23" s="144"/>
      <c r="BK23" s="144"/>
    </row>
    <row r="24" spans="1:63" ht="20.100000000000001" customHeight="1" x14ac:dyDescent="0.2">
      <c r="B24" s="573"/>
      <c r="C24" s="145">
        <v>19</v>
      </c>
      <c r="D24" s="186" t="s">
        <v>39</v>
      </c>
      <c r="E24" s="145" t="s">
        <v>40</v>
      </c>
      <c r="F24" s="171" t="s">
        <v>24</v>
      </c>
      <c r="G24" s="145"/>
      <c r="H24" s="174"/>
      <c r="I24" s="145"/>
      <c r="J24" s="174"/>
      <c r="K24" s="145"/>
      <c r="L24" s="174"/>
      <c r="M24" s="145"/>
      <c r="N24" s="149"/>
      <c r="O24" s="145"/>
      <c r="P24" s="174"/>
      <c r="Q24" s="145">
        <f>SUM(O24:P24)</f>
        <v>0</v>
      </c>
      <c r="R24" s="149"/>
      <c r="S24" s="145">
        <f t="shared" si="32"/>
        <v>0</v>
      </c>
      <c r="T24" s="174"/>
      <c r="U24" s="145">
        <f t="shared" si="33"/>
        <v>0</v>
      </c>
      <c r="V24" s="149"/>
      <c r="W24" s="145">
        <f t="shared" si="21"/>
        <v>0</v>
      </c>
      <c r="X24" s="149"/>
      <c r="Y24" s="145">
        <f t="shared" si="22"/>
        <v>0</v>
      </c>
      <c r="Z24" s="149"/>
      <c r="AA24" s="145">
        <f t="shared" si="23"/>
        <v>0</v>
      </c>
      <c r="AB24" s="149"/>
      <c r="AC24" s="145">
        <f t="shared" si="24"/>
        <v>0</v>
      </c>
      <c r="AD24" s="149"/>
      <c r="AE24" s="145">
        <f t="shared" si="25"/>
        <v>0</v>
      </c>
      <c r="AF24" s="149"/>
      <c r="AG24" s="145">
        <f t="shared" si="26"/>
        <v>0</v>
      </c>
      <c r="AH24" s="174"/>
      <c r="AI24" s="145">
        <f t="shared" si="27"/>
        <v>0</v>
      </c>
      <c r="AJ24" s="149"/>
      <c r="AK24" s="145">
        <f t="shared" si="28"/>
        <v>0</v>
      </c>
      <c r="AL24" s="149"/>
      <c r="AM24" s="145">
        <f t="shared" si="29"/>
        <v>0</v>
      </c>
      <c r="AN24" s="149"/>
      <c r="AO24" s="145">
        <f t="shared" si="30"/>
        <v>0</v>
      </c>
      <c r="AP24" s="149"/>
      <c r="AQ24" s="145">
        <f t="shared" si="31"/>
        <v>0</v>
      </c>
      <c r="AR24" s="174"/>
      <c r="AS24" s="145">
        <f t="shared" si="15"/>
        <v>0</v>
      </c>
      <c r="AT24" s="174"/>
      <c r="AU24" s="145">
        <f t="shared" si="16"/>
        <v>0</v>
      </c>
      <c r="AV24" s="149"/>
      <c r="AW24" s="145">
        <f t="shared" si="17"/>
        <v>0</v>
      </c>
      <c r="AX24" s="149"/>
      <c r="AY24" s="145">
        <f t="shared" si="18"/>
        <v>0</v>
      </c>
      <c r="AZ24" s="149"/>
      <c r="BA24" s="145">
        <f t="shared" si="19"/>
        <v>0</v>
      </c>
      <c r="BB24" s="149"/>
      <c r="BC24" s="150">
        <f t="shared" si="20"/>
        <v>0</v>
      </c>
      <c r="BD24" s="125"/>
      <c r="BE24" s="168"/>
      <c r="BF24" s="144"/>
      <c r="BG24" s="144"/>
      <c r="BH24" s="144"/>
      <c r="BI24" s="144"/>
      <c r="BJ24" s="144"/>
      <c r="BK24" s="144"/>
    </row>
    <row r="25" spans="1:63" ht="20.100000000000001" customHeight="1" x14ac:dyDescent="0.2">
      <c r="B25" s="573"/>
      <c r="C25" s="187">
        <v>20</v>
      </c>
      <c r="D25" s="146" t="s">
        <v>146</v>
      </c>
      <c r="E25" s="187" t="s">
        <v>30</v>
      </c>
      <c r="F25" s="191" t="s">
        <v>13</v>
      </c>
      <c r="G25" s="138">
        <v>1</v>
      </c>
      <c r="H25" s="141"/>
      <c r="I25" s="138">
        <f>SUM(G25:H25)</f>
        <v>1</v>
      </c>
      <c r="J25" s="139"/>
      <c r="K25" s="138">
        <f>SUM(I25:J25)</f>
        <v>1</v>
      </c>
      <c r="L25" s="139"/>
      <c r="M25" s="138">
        <f>SUM(K25:L25)</f>
        <v>1</v>
      </c>
      <c r="N25" s="140">
        <v>1</v>
      </c>
      <c r="O25" s="138">
        <f>SUM(M25:N25)</f>
        <v>2</v>
      </c>
      <c r="P25" s="141"/>
      <c r="Q25" s="138">
        <f>SUM(O25:P25)</f>
        <v>2</v>
      </c>
      <c r="R25" s="141"/>
      <c r="S25" s="138">
        <f t="shared" si="32"/>
        <v>2</v>
      </c>
      <c r="T25" s="141"/>
      <c r="U25" s="138">
        <f t="shared" si="33"/>
        <v>2</v>
      </c>
      <c r="V25" s="139"/>
      <c r="W25" s="138">
        <f t="shared" si="21"/>
        <v>2</v>
      </c>
      <c r="X25" s="141"/>
      <c r="Y25" s="138">
        <f t="shared" si="22"/>
        <v>2</v>
      </c>
      <c r="Z25" s="141"/>
      <c r="AA25" s="138">
        <f t="shared" si="23"/>
        <v>2</v>
      </c>
      <c r="AB25" s="140">
        <v>1</v>
      </c>
      <c r="AC25" s="138">
        <f t="shared" si="24"/>
        <v>3</v>
      </c>
      <c r="AD25" s="141"/>
      <c r="AE25" s="138">
        <f t="shared" si="25"/>
        <v>3</v>
      </c>
      <c r="AF25" s="139"/>
      <c r="AG25" s="138">
        <f t="shared" si="26"/>
        <v>3</v>
      </c>
      <c r="AH25" s="139"/>
      <c r="AI25" s="142">
        <f t="shared" si="27"/>
        <v>3</v>
      </c>
      <c r="AJ25" s="141"/>
      <c r="AK25" s="142">
        <f t="shared" si="28"/>
        <v>3</v>
      </c>
      <c r="AL25" s="141"/>
      <c r="AM25" s="142">
        <f t="shared" si="29"/>
        <v>3</v>
      </c>
      <c r="AN25" s="140">
        <v>1</v>
      </c>
      <c r="AO25" s="142">
        <f t="shared" si="30"/>
        <v>4</v>
      </c>
      <c r="AP25" s="141"/>
      <c r="AQ25" s="142">
        <f t="shared" si="31"/>
        <v>4</v>
      </c>
      <c r="AR25" s="139"/>
      <c r="AS25" s="142">
        <f t="shared" si="15"/>
        <v>4</v>
      </c>
      <c r="AT25" s="141"/>
      <c r="AU25" s="142">
        <f t="shared" si="16"/>
        <v>4</v>
      </c>
      <c r="AV25" s="141"/>
      <c r="AW25" s="142">
        <f t="shared" si="17"/>
        <v>4</v>
      </c>
      <c r="AX25" s="140">
        <v>1</v>
      </c>
      <c r="AY25" s="142">
        <f t="shared" si="18"/>
        <v>5</v>
      </c>
      <c r="AZ25" s="141"/>
      <c r="BA25" s="142">
        <f t="shared" si="19"/>
        <v>5</v>
      </c>
      <c r="BB25" s="139"/>
      <c r="BC25" s="143">
        <f t="shared" si="20"/>
        <v>5</v>
      </c>
      <c r="BD25" s="125"/>
      <c r="BE25" s="168"/>
      <c r="BF25" s="144"/>
      <c r="BG25" s="144"/>
      <c r="BH25" s="144"/>
      <c r="BI25" s="144"/>
      <c r="BJ25" s="144"/>
      <c r="BK25" s="144"/>
    </row>
    <row r="26" spans="1:63" ht="20.100000000000001" customHeight="1" x14ac:dyDescent="0.2">
      <c r="B26" s="573"/>
      <c r="C26" s="145">
        <v>21</v>
      </c>
      <c r="D26" s="146" t="s">
        <v>147</v>
      </c>
      <c r="E26" s="145" t="s">
        <v>30</v>
      </c>
      <c r="F26" s="172" t="s">
        <v>15</v>
      </c>
      <c r="G26" s="145"/>
      <c r="H26" s="140">
        <v>1</v>
      </c>
      <c r="I26" s="145">
        <f>SUM(G26:H26)</f>
        <v>1</v>
      </c>
      <c r="J26" s="149"/>
      <c r="K26" s="145">
        <f>SUM(I26:J26)</f>
        <v>1</v>
      </c>
      <c r="L26" s="149"/>
      <c r="M26" s="145">
        <f>SUM(K26:L26)</f>
        <v>1</v>
      </c>
      <c r="N26" s="149"/>
      <c r="O26" s="145">
        <f>SUM(M26:N26)</f>
        <v>1</v>
      </c>
      <c r="P26" s="149"/>
      <c r="Q26" s="145">
        <f>SUM(O26:P26)</f>
        <v>1</v>
      </c>
      <c r="R26" s="149"/>
      <c r="S26" s="145">
        <f t="shared" si="32"/>
        <v>1</v>
      </c>
      <c r="T26" s="149"/>
      <c r="U26" s="145">
        <f t="shared" si="33"/>
        <v>1</v>
      </c>
      <c r="V26" s="149"/>
      <c r="W26" s="145">
        <f t="shared" si="21"/>
        <v>1</v>
      </c>
      <c r="X26" s="140">
        <v>1</v>
      </c>
      <c r="Y26" s="145">
        <f t="shared" si="22"/>
        <v>2</v>
      </c>
      <c r="Z26" s="149"/>
      <c r="AA26" s="145">
        <f t="shared" si="23"/>
        <v>2</v>
      </c>
      <c r="AB26" s="149"/>
      <c r="AC26" s="145">
        <f t="shared" si="24"/>
        <v>2</v>
      </c>
      <c r="AD26" s="149"/>
      <c r="AE26" s="145">
        <f t="shared" si="25"/>
        <v>2</v>
      </c>
      <c r="AF26" s="149"/>
      <c r="AG26" s="145">
        <f t="shared" si="26"/>
        <v>2</v>
      </c>
      <c r="AH26" s="149"/>
      <c r="AI26" s="145">
        <f t="shared" si="27"/>
        <v>2</v>
      </c>
      <c r="AJ26" s="149"/>
      <c r="AK26" s="145">
        <f t="shared" si="28"/>
        <v>2</v>
      </c>
      <c r="AL26" s="149"/>
      <c r="AM26" s="145">
        <f t="shared" si="29"/>
        <v>2</v>
      </c>
      <c r="AN26" s="149"/>
      <c r="AO26" s="145">
        <f t="shared" si="30"/>
        <v>2</v>
      </c>
      <c r="AP26" s="149"/>
      <c r="AQ26" s="145">
        <f t="shared" si="31"/>
        <v>2</v>
      </c>
      <c r="AR26" s="149"/>
      <c r="AS26" s="145">
        <f t="shared" si="15"/>
        <v>2</v>
      </c>
      <c r="AT26" s="149"/>
      <c r="AU26" s="145">
        <f t="shared" si="16"/>
        <v>2</v>
      </c>
      <c r="AV26" s="149"/>
      <c r="AW26" s="145">
        <f t="shared" si="17"/>
        <v>2</v>
      </c>
      <c r="AX26" s="149"/>
      <c r="AY26" s="145">
        <f t="shared" si="18"/>
        <v>2</v>
      </c>
      <c r="AZ26" s="149"/>
      <c r="BA26" s="145">
        <f t="shared" si="19"/>
        <v>2</v>
      </c>
      <c r="BB26" s="149"/>
      <c r="BC26" s="150">
        <f t="shared" si="20"/>
        <v>2</v>
      </c>
      <c r="BD26" s="125"/>
      <c r="BE26" s="168"/>
      <c r="BF26" s="144"/>
      <c r="BG26" s="144"/>
      <c r="BH26" s="144"/>
      <c r="BI26" s="144"/>
      <c r="BJ26" s="144"/>
      <c r="BK26" s="144"/>
    </row>
    <row r="27" spans="1:63" ht="20.100000000000001" customHeight="1" x14ac:dyDescent="0.2">
      <c r="B27" s="574"/>
      <c r="C27" s="187">
        <v>22</v>
      </c>
      <c r="D27" s="186" t="s">
        <v>43</v>
      </c>
      <c r="E27" s="187" t="s">
        <v>44</v>
      </c>
      <c r="F27" s="192" t="s">
        <v>45</v>
      </c>
      <c r="G27" s="154"/>
      <c r="H27" s="156"/>
      <c r="I27" s="154"/>
      <c r="J27" s="160"/>
      <c r="K27" s="154"/>
      <c r="L27" s="156"/>
      <c r="M27" s="154"/>
      <c r="N27" s="156"/>
      <c r="O27" s="154"/>
      <c r="P27" s="156"/>
      <c r="Q27" s="154"/>
      <c r="R27" s="193">
        <v>1</v>
      </c>
      <c r="S27" s="154">
        <f t="shared" si="32"/>
        <v>1</v>
      </c>
      <c r="T27" s="156"/>
      <c r="U27" s="154">
        <f t="shared" si="33"/>
        <v>1</v>
      </c>
      <c r="V27" s="160"/>
      <c r="W27" s="154">
        <f t="shared" si="21"/>
        <v>1</v>
      </c>
      <c r="X27" s="156"/>
      <c r="Y27" s="154">
        <f t="shared" si="22"/>
        <v>1</v>
      </c>
      <c r="Z27" s="157">
        <v>1</v>
      </c>
      <c r="AA27" s="154">
        <f t="shared" si="23"/>
        <v>2</v>
      </c>
      <c r="AB27" s="160"/>
      <c r="AC27" s="154">
        <f t="shared" si="24"/>
        <v>2</v>
      </c>
      <c r="AD27" s="156"/>
      <c r="AE27" s="154">
        <f t="shared" si="25"/>
        <v>2</v>
      </c>
      <c r="AF27" s="160"/>
      <c r="AG27" s="154">
        <f t="shared" si="26"/>
        <v>2</v>
      </c>
      <c r="AH27" s="160"/>
      <c r="AI27" s="159">
        <f t="shared" si="27"/>
        <v>2</v>
      </c>
      <c r="AJ27" s="157">
        <v>1</v>
      </c>
      <c r="AK27" s="159">
        <f t="shared" si="28"/>
        <v>3</v>
      </c>
      <c r="AL27" s="156"/>
      <c r="AM27" s="159">
        <f t="shared" si="29"/>
        <v>3</v>
      </c>
      <c r="AN27" s="156"/>
      <c r="AO27" s="159">
        <f t="shared" si="30"/>
        <v>3</v>
      </c>
      <c r="AP27" s="157">
        <v>1</v>
      </c>
      <c r="AQ27" s="159">
        <f t="shared" si="31"/>
        <v>4</v>
      </c>
      <c r="AR27" s="160"/>
      <c r="AS27" s="159">
        <f t="shared" si="15"/>
        <v>4</v>
      </c>
      <c r="AT27" s="156"/>
      <c r="AU27" s="159">
        <f t="shared" si="16"/>
        <v>4</v>
      </c>
      <c r="AV27" s="157">
        <v>1</v>
      </c>
      <c r="AW27" s="159">
        <f t="shared" si="17"/>
        <v>5</v>
      </c>
      <c r="AX27" s="160"/>
      <c r="AY27" s="159">
        <f t="shared" si="18"/>
        <v>5</v>
      </c>
      <c r="AZ27" s="156"/>
      <c r="BA27" s="159">
        <f t="shared" si="19"/>
        <v>5</v>
      </c>
      <c r="BB27" s="157">
        <v>1</v>
      </c>
      <c r="BC27" s="161">
        <f t="shared" si="20"/>
        <v>6</v>
      </c>
      <c r="BD27" s="125"/>
      <c r="BE27" s="168"/>
      <c r="BF27" s="144"/>
      <c r="BG27" s="144"/>
      <c r="BH27" s="144"/>
      <c r="BI27" s="144"/>
      <c r="BJ27" s="144"/>
      <c r="BK27" s="144"/>
    </row>
    <row r="28" spans="1:63" ht="20.100000000000001" customHeight="1" x14ac:dyDescent="0.2">
      <c r="B28" s="350"/>
      <c r="C28" s="351"/>
      <c r="D28" s="351"/>
      <c r="E28" s="353"/>
      <c r="F28" s="354" t="s">
        <v>132</v>
      </c>
      <c r="G28" s="194">
        <f>SUM(G5:G27)</f>
        <v>4</v>
      </c>
      <c r="H28" s="195"/>
      <c r="I28" s="194">
        <f>SUM(I5:I27)</f>
        <v>8</v>
      </c>
      <c r="J28" s="195"/>
      <c r="K28" s="194">
        <f>SUM(K5:K27)</f>
        <v>12</v>
      </c>
      <c r="L28" s="195"/>
      <c r="M28" s="194">
        <f>SUM(M5:M27)</f>
        <v>16</v>
      </c>
      <c r="N28" s="195"/>
      <c r="O28" s="194">
        <f>SUM(O5:O27)</f>
        <v>20</v>
      </c>
      <c r="P28" s="195"/>
      <c r="Q28" s="194">
        <f>SUM(Q5:Q27)</f>
        <v>24</v>
      </c>
      <c r="R28" s="195"/>
      <c r="S28" s="194">
        <f>SUM(S5:S27)</f>
        <v>28</v>
      </c>
      <c r="T28" s="195"/>
      <c r="U28" s="194">
        <f>SUM(U5:U27)</f>
        <v>32</v>
      </c>
      <c r="V28" s="195"/>
      <c r="W28" s="194">
        <f>SUM(W5:W27)</f>
        <v>36</v>
      </c>
      <c r="X28" s="196"/>
      <c r="Y28" s="194">
        <f>SUM(Y5:Y27)</f>
        <v>40</v>
      </c>
      <c r="Z28" s="197"/>
      <c r="AA28" s="194">
        <f>SUM(AA5:AA27)</f>
        <v>44</v>
      </c>
      <c r="AB28" s="197"/>
      <c r="AC28" s="194">
        <f>SUM(AC5:AC27)</f>
        <v>48</v>
      </c>
      <c r="AD28" s="197"/>
      <c r="AE28" s="194">
        <f>SUM(AE5:AE27)</f>
        <v>52</v>
      </c>
      <c r="AF28" s="197"/>
      <c r="AG28" s="194">
        <f>SUM(AG5:AG27)</f>
        <v>56</v>
      </c>
      <c r="AH28" s="197"/>
      <c r="AI28" s="194">
        <f>SUM(AI5:AI27)</f>
        <v>60</v>
      </c>
      <c r="AJ28" s="197"/>
      <c r="AK28" s="194">
        <f>SUM(AK5:AK27)</f>
        <v>64</v>
      </c>
      <c r="AL28" s="197"/>
      <c r="AM28" s="194">
        <f>SUM(AM5:AM27)</f>
        <v>68</v>
      </c>
      <c r="AN28" s="197"/>
      <c r="AO28" s="194">
        <f>SUM(AO5:AO27)</f>
        <v>72</v>
      </c>
      <c r="AP28" s="197"/>
      <c r="AQ28" s="194">
        <f>SUM(AQ5:AQ27)</f>
        <v>76</v>
      </c>
      <c r="AR28" s="197"/>
      <c r="AS28" s="194">
        <f>SUM(AS5:AS27)</f>
        <v>80</v>
      </c>
      <c r="AT28" s="197"/>
      <c r="AU28" s="194">
        <f>SUM(AU5:AU27)</f>
        <v>84</v>
      </c>
      <c r="AV28" s="197"/>
      <c r="AW28" s="194">
        <f>SUM(AW5:AW27)</f>
        <v>88</v>
      </c>
      <c r="AX28" s="197"/>
      <c r="AY28" s="194">
        <f>SUM(AY5:AY27)</f>
        <v>92</v>
      </c>
      <c r="AZ28" s="197"/>
      <c r="BA28" s="194">
        <f>SUM(BA5:BA27)</f>
        <v>96</v>
      </c>
      <c r="BB28" s="197"/>
      <c r="BC28" s="340">
        <f>SUM(BC5:BC27)</f>
        <v>100</v>
      </c>
      <c r="BD28" s="198"/>
      <c r="BE28" s="144"/>
      <c r="BF28" s="144"/>
      <c r="BG28" s="144"/>
      <c r="BH28" s="144"/>
      <c r="BI28" s="144"/>
      <c r="BJ28" s="144"/>
      <c r="BK28" s="144"/>
    </row>
    <row r="29" spans="1:63" ht="20.100000000000001" customHeight="1" x14ac:dyDescent="0.2">
      <c r="B29" s="350"/>
      <c r="C29" s="351"/>
      <c r="D29" s="351"/>
      <c r="E29" s="199"/>
      <c r="F29" s="199"/>
      <c r="G29" s="200"/>
      <c r="H29" s="201"/>
      <c r="I29" s="200"/>
      <c r="J29" s="201"/>
      <c r="K29" s="200"/>
      <c r="L29" s="201"/>
      <c r="M29" s="200"/>
      <c r="N29" s="201"/>
      <c r="O29" s="200"/>
      <c r="P29" s="201"/>
      <c r="Q29" s="200"/>
      <c r="R29" s="201"/>
      <c r="S29" s="200"/>
      <c r="T29" s="201"/>
      <c r="U29" s="200"/>
      <c r="V29" s="201"/>
      <c r="W29" s="200"/>
      <c r="X29" s="201"/>
      <c r="Y29" s="200"/>
      <c r="Z29" s="201"/>
      <c r="AA29" s="200"/>
      <c r="AB29" s="201"/>
      <c r="AC29" s="200"/>
      <c r="AD29" s="201"/>
      <c r="AE29" s="200"/>
      <c r="AF29" s="201"/>
      <c r="AG29" s="200"/>
      <c r="AH29" s="201"/>
      <c r="AI29" s="200"/>
      <c r="AJ29" s="201"/>
      <c r="AK29" s="200"/>
      <c r="AL29" s="201"/>
      <c r="AM29" s="200"/>
      <c r="AN29" s="201"/>
      <c r="AO29" s="200"/>
      <c r="AP29" s="201"/>
      <c r="AQ29" s="200"/>
      <c r="AR29" s="201"/>
      <c r="AS29" s="200"/>
      <c r="AT29" s="201"/>
      <c r="AU29" s="200"/>
      <c r="AV29" s="201"/>
      <c r="AW29" s="200"/>
      <c r="AX29" s="201"/>
      <c r="AY29" s="200"/>
      <c r="AZ29" s="201"/>
      <c r="BA29" s="200"/>
      <c r="BB29" s="201"/>
      <c r="BC29" s="200"/>
      <c r="BD29" s="202"/>
      <c r="BE29" s="144"/>
      <c r="BF29" s="144"/>
      <c r="BG29" s="144"/>
      <c r="BH29" s="144"/>
      <c r="BI29" s="144"/>
      <c r="BJ29" s="144"/>
      <c r="BK29" s="144"/>
    </row>
    <row r="30" spans="1:63" ht="20.100000000000001" customHeight="1" x14ac:dyDescent="0.2">
      <c r="B30" s="352"/>
      <c r="C30" s="351"/>
      <c r="D30" s="351"/>
      <c r="E30" s="566" t="s">
        <v>46</v>
      </c>
      <c r="F30" s="203" t="s">
        <v>47</v>
      </c>
      <c r="G30" s="204">
        <f>SUM(G5:G8)</f>
        <v>2</v>
      </c>
      <c r="H30" s="201"/>
      <c r="I30" s="204">
        <f>SUM(I5:I8)</f>
        <v>4</v>
      </c>
      <c r="J30" s="201"/>
      <c r="K30" s="204">
        <f>SUM(K5:K8)</f>
        <v>6</v>
      </c>
      <c r="L30" s="201"/>
      <c r="M30" s="204">
        <f>SUM(M5:M8)</f>
        <v>8</v>
      </c>
      <c r="N30" s="201"/>
      <c r="O30" s="204">
        <f>SUM(O5:O8)</f>
        <v>10</v>
      </c>
      <c r="P30" s="201"/>
      <c r="Q30" s="204">
        <f>SUM(Q5:Q8)</f>
        <v>12</v>
      </c>
      <c r="R30" s="201"/>
      <c r="S30" s="204">
        <f>SUM(S5:S8)</f>
        <v>14</v>
      </c>
      <c r="T30" s="201"/>
      <c r="U30" s="204">
        <f>SUM(U5:U8)</f>
        <v>16</v>
      </c>
      <c r="V30" s="201"/>
      <c r="W30" s="204">
        <f>SUM(W5:W8)</f>
        <v>18</v>
      </c>
      <c r="X30" s="205"/>
      <c r="Y30" s="204">
        <f>SUM(Y5:Y8)</f>
        <v>20</v>
      </c>
      <c r="Z30" s="206"/>
      <c r="AA30" s="204">
        <f>SUM(AA5:AA8)</f>
        <v>22</v>
      </c>
      <c r="AB30" s="206"/>
      <c r="AC30" s="204">
        <f>SUM(AC5:AC8)</f>
        <v>24</v>
      </c>
      <c r="AD30" s="206"/>
      <c r="AE30" s="204">
        <f>SUM(AE5:AE8)</f>
        <v>26</v>
      </c>
      <c r="AF30" s="206"/>
      <c r="AG30" s="204">
        <f>SUM(AG5:AG8)</f>
        <v>28</v>
      </c>
      <c r="AH30" s="206"/>
      <c r="AI30" s="204">
        <f>SUM(AI5:AI8)</f>
        <v>30</v>
      </c>
      <c r="AJ30" s="206"/>
      <c r="AK30" s="204">
        <f>SUM(AK5:AK8)</f>
        <v>32</v>
      </c>
      <c r="AL30" s="206"/>
      <c r="AM30" s="204">
        <f>SUM(AM5:AM8)</f>
        <v>34</v>
      </c>
      <c r="AN30" s="206"/>
      <c r="AO30" s="204">
        <f>SUM(AO5:AO8)</f>
        <v>36</v>
      </c>
      <c r="AP30" s="206"/>
      <c r="AQ30" s="204">
        <f>SUM(AQ5:AQ8)</f>
        <v>38</v>
      </c>
      <c r="AR30" s="206"/>
      <c r="AS30" s="204">
        <f>SUM(AS5:AS8)</f>
        <v>40</v>
      </c>
      <c r="AT30" s="206"/>
      <c r="AU30" s="204">
        <f>SUM(AU5:AU8)</f>
        <v>42</v>
      </c>
      <c r="AV30" s="206"/>
      <c r="AW30" s="204">
        <f>SUM(AW5:AW8)</f>
        <v>44</v>
      </c>
      <c r="AX30" s="206"/>
      <c r="AY30" s="204">
        <f>SUM(AY5:AY8)</f>
        <v>46</v>
      </c>
      <c r="AZ30" s="206"/>
      <c r="BA30" s="204">
        <f>SUM(BA5:BA8)</f>
        <v>48</v>
      </c>
      <c r="BB30" s="206"/>
      <c r="BC30" s="207">
        <f>SUM(BC5:BC8)</f>
        <v>50</v>
      </c>
      <c r="BD30" s="202"/>
      <c r="BF30" s="116"/>
      <c r="BG30" s="116"/>
      <c r="BH30" s="116"/>
      <c r="BI30" s="116"/>
      <c r="BJ30" s="116"/>
      <c r="BK30" s="116"/>
    </row>
    <row r="31" spans="1:63" ht="20.100000000000001" customHeight="1" x14ac:dyDescent="0.2">
      <c r="B31" s="352"/>
      <c r="C31" s="351"/>
      <c r="D31" s="351"/>
      <c r="E31" s="567"/>
      <c r="F31" s="208" t="s">
        <v>48</v>
      </c>
      <c r="G31" s="209">
        <f>SUM(G9:G20)</f>
        <v>1</v>
      </c>
      <c r="H31" s="201"/>
      <c r="I31" s="209">
        <f>SUM(I9:I20)</f>
        <v>2</v>
      </c>
      <c r="J31" s="201"/>
      <c r="K31" s="209">
        <f>SUM(K9:K20)</f>
        <v>3</v>
      </c>
      <c r="L31" s="201"/>
      <c r="M31" s="209">
        <f>SUM(M9:M20)</f>
        <v>4</v>
      </c>
      <c r="N31" s="201"/>
      <c r="O31" s="209">
        <f>SUM(O9:O20)</f>
        <v>5</v>
      </c>
      <c r="P31" s="201"/>
      <c r="Q31" s="209">
        <f>SUM(Q9:Q20)</f>
        <v>6</v>
      </c>
      <c r="R31" s="201"/>
      <c r="S31" s="209">
        <f>SUM(S9:S20)</f>
        <v>7</v>
      </c>
      <c r="T31" s="201"/>
      <c r="U31" s="209">
        <f>SUM(U9:U20)</f>
        <v>8</v>
      </c>
      <c r="V31" s="201"/>
      <c r="W31" s="209">
        <f>SUM(W9:W20)</f>
        <v>9</v>
      </c>
      <c r="X31" s="205"/>
      <c r="Y31" s="210">
        <f>SUM(Y9:Y20)</f>
        <v>10</v>
      </c>
      <c r="Z31" s="206"/>
      <c r="AA31" s="210">
        <f>SUM(AA9:AA20)</f>
        <v>11</v>
      </c>
      <c r="AB31" s="206"/>
      <c r="AC31" s="210">
        <f>SUM(AC9:AC20)</f>
        <v>12</v>
      </c>
      <c r="AD31" s="206"/>
      <c r="AE31" s="210">
        <f>SUM(AE9:AE20)</f>
        <v>13</v>
      </c>
      <c r="AF31" s="206"/>
      <c r="AG31" s="210">
        <f>SUM(AG9:AG20)</f>
        <v>14</v>
      </c>
      <c r="AH31" s="206"/>
      <c r="AI31" s="210">
        <f>SUM(AI9:AI20)</f>
        <v>15</v>
      </c>
      <c r="AJ31" s="206"/>
      <c r="AK31" s="210">
        <f>SUM(AK9:AK20)</f>
        <v>16</v>
      </c>
      <c r="AL31" s="206"/>
      <c r="AM31" s="210">
        <f>SUM(AM9:AM20)</f>
        <v>17</v>
      </c>
      <c r="AN31" s="206"/>
      <c r="AO31" s="210">
        <f>SUM(AO9:AO20)</f>
        <v>18</v>
      </c>
      <c r="AP31" s="206"/>
      <c r="AQ31" s="210">
        <f>SUM(AQ9:AQ20)</f>
        <v>19</v>
      </c>
      <c r="AR31" s="206"/>
      <c r="AS31" s="210">
        <f>SUM(AS9:AS20)</f>
        <v>20</v>
      </c>
      <c r="AT31" s="206"/>
      <c r="AU31" s="210">
        <f>SUM(AU9:AU20)</f>
        <v>21</v>
      </c>
      <c r="AV31" s="206"/>
      <c r="AW31" s="210">
        <f>SUM(AW9:AW20)</f>
        <v>22</v>
      </c>
      <c r="AX31" s="206"/>
      <c r="AY31" s="210">
        <f>SUM(AY9:AY20)</f>
        <v>23</v>
      </c>
      <c r="AZ31" s="206"/>
      <c r="BA31" s="210">
        <f>SUM(BA9:BA20)</f>
        <v>24</v>
      </c>
      <c r="BB31" s="206"/>
      <c r="BC31" s="211">
        <f>SUM(BC9:BC20)</f>
        <v>25</v>
      </c>
      <c r="BD31" s="202"/>
      <c r="BE31" s="212"/>
      <c r="BG31" s="116"/>
      <c r="BH31" s="116"/>
      <c r="BI31" s="116"/>
      <c r="BJ31" s="116"/>
      <c r="BK31" s="108"/>
    </row>
    <row r="32" spans="1:63" ht="20.100000000000001" customHeight="1" x14ac:dyDescent="0.2">
      <c r="A32" s="212"/>
      <c r="B32" s="352"/>
      <c r="C32" s="351"/>
      <c r="D32" s="351"/>
      <c r="E32" s="568"/>
      <c r="F32" s="213" t="s">
        <v>49</v>
      </c>
      <c r="G32" s="214">
        <f>SUM(G21:G27)</f>
        <v>1</v>
      </c>
      <c r="H32" s="201"/>
      <c r="I32" s="214">
        <f>SUM(I21:I27)</f>
        <v>2</v>
      </c>
      <c r="J32" s="201"/>
      <c r="K32" s="214">
        <f>SUM(K21:K27)</f>
        <v>3</v>
      </c>
      <c r="L32" s="201"/>
      <c r="M32" s="214">
        <f>SUM(M21:M27)</f>
        <v>4</v>
      </c>
      <c r="N32" s="201"/>
      <c r="O32" s="214">
        <f>SUM(O21:O27)</f>
        <v>5</v>
      </c>
      <c r="P32" s="201"/>
      <c r="Q32" s="214">
        <f>SUM(Q21:Q27)</f>
        <v>6</v>
      </c>
      <c r="R32" s="201"/>
      <c r="S32" s="214">
        <f>SUM(S21:S27)</f>
        <v>7</v>
      </c>
      <c r="T32" s="201"/>
      <c r="U32" s="214">
        <f>SUM(U21:U27)</f>
        <v>8</v>
      </c>
      <c r="V32" s="201"/>
      <c r="W32" s="214">
        <f>SUM(W21:W27)</f>
        <v>9</v>
      </c>
      <c r="X32" s="205"/>
      <c r="Y32" s="215">
        <f>SUM(Y21:Y27)</f>
        <v>10</v>
      </c>
      <c r="Z32" s="206"/>
      <c r="AA32" s="215">
        <f>SUM(AA21:AA27)</f>
        <v>11</v>
      </c>
      <c r="AB32" s="206"/>
      <c r="AC32" s="215">
        <f>SUM(AC21:AC27)</f>
        <v>12</v>
      </c>
      <c r="AD32" s="206"/>
      <c r="AE32" s="215">
        <f>SUM(AE21:AE27)</f>
        <v>13</v>
      </c>
      <c r="AF32" s="206"/>
      <c r="AG32" s="215">
        <f>SUM(AG21:AG27)</f>
        <v>14</v>
      </c>
      <c r="AH32" s="206"/>
      <c r="AI32" s="215">
        <f>SUM(AI21:AI27)</f>
        <v>15</v>
      </c>
      <c r="AJ32" s="206"/>
      <c r="AK32" s="215">
        <f>SUM(AK21:AK27)</f>
        <v>16</v>
      </c>
      <c r="AL32" s="206"/>
      <c r="AM32" s="215">
        <f>SUM(AM21:AM27)</f>
        <v>17</v>
      </c>
      <c r="AN32" s="206"/>
      <c r="AO32" s="215">
        <f>SUM(AO21:AO27)</f>
        <v>18</v>
      </c>
      <c r="AP32" s="206"/>
      <c r="AQ32" s="215">
        <f>SUM(AQ21:AQ27)</f>
        <v>19</v>
      </c>
      <c r="AR32" s="206"/>
      <c r="AS32" s="215">
        <f>SUM(AS21:AS27)</f>
        <v>20</v>
      </c>
      <c r="AT32" s="206"/>
      <c r="AU32" s="215">
        <f>SUM(AU21:AU27)</f>
        <v>21</v>
      </c>
      <c r="AV32" s="206"/>
      <c r="AW32" s="215">
        <f>SUM(AW21:AW27)</f>
        <v>22</v>
      </c>
      <c r="AX32" s="206"/>
      <c r="AY32" s="215">
        <f>SUM(AY21:AY27)</f>
        <v>23</v>
      </c>
      <c r="AZ32" s="206"/>
      <c r="BA32" s="215">
        <f>SUM(BA21:BA27)</f>
        <v>24</v>
      </c>
      <c r="BB32" s="206"/>
      <c r="BC32" s="216">
        <f>SUM(BC21:BC27)</f>
        <v>25</v>
      </c>
      <c r="BD32" s="202"/>
    </row>
    <row r="33" spans="1:56" ht="20.100000000000001" customHeight="1" x14ac:dyDescent="0.2">
      <c r="A33" s="212"/>
      <c r="B33" s="352"/>
      <c r="C33" s="351"/>
      <c r="D33" s="351"/>
      <c r="E33" s="217"/>
      <c r="F33" s="218"/>
      <c r="G33" s="219"/>
      <c r="H33" s="201"/>
      <c r="I33" s="219"/>
      <c r="J33" s="201"/>
      <c r="K33" s="219"/>
      <c r="L33" s="201"/>
      <c r="M33" s="219"/>
      <c r="N33" s="201"/>
      <c r="O33" s="219"/>
      <c r="P33" s="201"/>
      <c r="Q33" s="219"/>
      <c r="R33" s="201"/>
      <c r="S33" s="219"/>
      <c r="T33" s="201"/>
      <c r="U33" s="219"/>
      <c r="V33" s="201"/>
      <c r="W33" s="219"/>
      <c r="X33" s="201"/>
      <c r="Y33" s="219"/>
      <c r="Z33" s="201"/>
      <c r="AA33" s="219"/>
      <c r="AB33" s="201"/>
      <c r="AC33" s="219"/>
      <c r="AD33" s="201"/>
      <c r="AE33" s="219"/>
      <c r="AF33" s="201"/>
      <c r="AG33" s="219"/>
      <c r="AH33" s="201"/>
      <c r="AI33" s="219"/>
      <c r="AJ33" s="201"/>
      <c r="AK33" s="219"/>
      <c r="AL33" s="201"/>
      <c r="AM33" s="219"/>
      <c r="AN33" s="201"/>
      <c r="AO33" s="219"/>
      <c r="AP33" s="201"/>
      <c r="AQ33" s="219"/>
      <c r="AR33" s="201"/>
      <c r="AS33" s="219"/>
      <c r="AT33" s="201"/>
      <c r="AU33" s="219"/>
      <c r="AV33" s="201"/>
      <c r="AW33" s="219"/>
      <c r="AX33" s="201"/>
      <c r="AY33" s="219"/>
      <c r="AZ33" s="201"/>
      <c r="BA33" s="219"/>
      <c r="BB33" s="201"/>
      <c r="BC33" s="219"/>
      <c r="BD33" s="202"/>
    </row>
    <row r="34" spans="1:56" s="222" customFormat="1" ht="15.75" x14ac:dyDescent="0.2">
      <c r="B34" s="569"/>
      <c r="C34" s="570"/>
      <c r="D34" s="570"/>
      <c r="E34" s="566" t="s">
        <v>50</v>
      </c>
      <c r="F34" s="203" t="s">
        <v>47</v>
      </c>
      <c r="G34" s="220">
        <f>G30*100/G28</f>
        <v>50</v>
      </c>
      <c r="H34" s="201"/>
      <c r="I34" s="220">
        <f>I30*100/I28</f>
        <v>50</v>
      </c>
      <c r="J34" s="201"/>
      <c r="K34" s="220">
        <f>K30*100/K28</f>
        <v>50</v>
      </c>
      <c r="L34" s="201"/>
      <c r="M34" s="220">
        <f>M30*100/M28</f>
        <v>50</v>
      </c>
      <c r="N34" s="201"/>
      <c r="O34" s="220">
        <f>O30*100/O28</f>
        <v>50</v>
      </c>
      <c r="P34" s="201"/>
      <c r="Q34" s="220">
        <f>Q30*100/Q28</f>
        <v>50</v>
      </c>
      <c r="R34" s="201"/>
      <c r="S34" s="220">
        <f>S30*100/S28</f>
        <v>50</v>
      </c>
      <c r="T34" s="201"/>
      <c r="U34" s="220">
        <f>U30*100/U28</f>
        <v>50</v>
      </c>
      <c r="V34" s="201"/>
      <c r="W34" s="220">
        <f>W30*100/W28</f>
        <v>50</v>
      </c>
      <c r="X34" s="205"/>
      <c r="Y34" s="221">
        <f>Y30*100/Y28</f>
        <v>50</v>
      </c>
      <c r="Z34" s="206"/>
      <c r="AA34" s="221">
        <f>AA30*100/AA28</f>
        <v>50</v>
      </c>
      <c r="AB34" s="206"/>
      <c r="AC34" s="221">
        <f>AC30*100/AC28</f>
        <v>50</v>
      </c>
      <c r="AD34" s="206"/>
      <c r="AE34" s="221">
        <f>AE30*100/AE28</f>
        <v>50</v>
      </c>
      <c r="AF34" s="206"/>
      <c r="AG34" s="221">
        <f>AG30*100/AG28</f>
        <v>50</v>
      </c>
      <c r="AH34" s="206"/>
      <c r="AI34" s="221">
        <f>AI30*100/AI28</f>
        <v>50</v>
      </c>
      <c r="AJ34" s="206"/>
      <c r="AK34" s="221">
        <f>AK30*100/AK28</f>
        <v>50</v>
      </c>
      <c r="AL34" s="206"/>
      <c r="AM34" s="221">
        <f>AM30*100/AM28</f>
        <v>50</v>
      </c>
      <c r="AN34" s="206"/>
      <c r="AO34" s="221">
        <f>AO30*100/AO28</f>
        <v>50</v>
      </c>
      <c r="AP34" s="206"/>
      <c r="AQ34" s="221">
        <f>AQ30*100/AQ28</f>
        <v>50</v>
      </c>
      <c r="AR34" s="206"/>
      <c r="AS34" s="221">
        <f>AS30*100/AS28</f>
        <v>50</v>
      </c>
      <c r="AT34" s="206"/>
      <c r="AU34" s="221">
        <f>AU30*100/AU28</f>
        <v>50</v>
      </c>
      <c r="AV34" s="206"/>
      <c r="AW34" s="221">
        <f>AW30*100/AW28</f>
        <v>50</v>
      </c>
      <c r="AX34" s="206"/>
      <c r="AY34" s="221">
        <f>AY30*100/AY28</f>
        <v>50</v>
      </c>
      <c r="AZ34" s="206"/>
      <c r="BA34" s="221">
        <f>BA30*100/BA28</f>
        <v>50</v>
      </c>
      <c r="BB34" s="206"/>
      <c r="BC34" s="221">
        <f>BC30*100/BC28</f>
        <v>50</v>
      </c>
      <c r="BD34" s="202"/>
    </row>
    <row r="35" spans="1:56" s="108" customFormat="1" ht="15.75" x14ac:dyDescent="0.2">
      <c r="B35" s="571"/>
      <c r="C35" s="570"/>
      <c r="D35" s="570"/>
      <c r="E35" s="567"/>
      <c r="F35" s="208" t="s">
        <v>48</v>
      </c>
      <c r="G35" s="223">
        <f>G31*100/G28</f>
        <v>25</v>
      </c>
      <c r="H35" s="201"/>
      <c r="I35" s="223">
        <f>I31*100/I28</f>
        <v>25</v>
      </c>
      <c r="J35" s="201"/>
      <c r="K35" s="223">
        <f>K31*100/K28</f>
        <v>25</v>
      </c>
      <c r="L35" s="201"/>
      <c r="M35" s="223">
        <f>M31*100/M28</f>
        <v>25</v>
      </c>
      <c r="N35" s="201"/>
      <c r="O35" s="223">
        <f>O31*100/O28</f>
        <v>25</v>
      </c>
      <c r="P35" s="201"/>
      <c r="Q35" s="223">
        <f>Q31*100/Q28</f>
        <v>25</v>
      </c>
      <c r="R35" s="201"/>
      <c r="S35" s="223">
        <f>S31*100/S28</f>
        <v>25</v>
      </c>
      <c r="T35" s="201"/>
      <c r="U35" s="223">
        <f>U31*100/U28</f>
        <v>25</v>
      </c>
      <c r="V35" s="201"/>
      <c r="W35" s="223">
        <f>W31*100/W28</f>
        <v>25</v>
      </c>
      <c r="X35" s="205"/>
      <c r="Y35" s="224">
        <f>Y31*100/Y28</f>
        <v>25</v>
      </c>
      <c r="Z35" s="206"/>
      <c r="AA35" s="224">
        <f>AA31*100/AA28</f>
        <v>25</v>
      </c>
      <c r="AB35" s="206"/>
      <c r="AC35" s="224">
        <f>AC31*100/AC28</f>
        <v>25</v>
      </c>
      <c r="AD35" s="206"/>
      <c r="AE35" s="224">
        <f>AE31*100/AE28</f>
        <v>25</v>
      </c>
      <c r="AF35" s="206"/>
      <c r="AG35" s="224">
        <f>AG31*100/AG28</f>
        <v>25</v>
      </c>
      <c r="AH35" s="206"/>
      <c r="AI35" s="224">
        <f>AI31*100/AI28</f>
        <v>25</v>
      </c>
      <c r="AJ35" s="206"/>
      <c r="AK35" s="224">
        <f>AK31*100/AK28</f>
        <v>25</v>
      </c>
      <c r="AL35" s="206"/>
      <c r="AM35" s="224">
        <f>AM31*100/AM28</f>
        <v>25</v>
      </c>
      <c r="AN35" s="206"/>
      <c r="AO35" s="224">
        <f>AO31*100/AO28</f>
        <v>25</v>
      </c>
      <c r="AP35" s="206"/>
      <c r="AQ35" s="224">
        <f>AQ31*100/AQ28</f>
        <v>25</v>
      </c>
      <c r="AR35" s="206"/>
      <c r="AS35" s="224">
        <f>AS31*100/AS28</f>
        <v>25</v>
      </c>
      <c r="AT35" s="206"/>
      <c r="AU35" s="224">
        <f>AU31*100/AU28</f>
        <v>25</v>
      </c>
      <c r="AV35" s="206"/>
      <c r="AW35" s="224">
        <f>AW31*100/AW28</f>
        <v>25</v>
      </c>
      <c r="AX35" s="206"/>
      <c r="AY35" s="224">
        <f>AY31*100/AY28</f>
        <v>25</v>
      </c>
      <c r="AZ35" s="206"/>
      <c r="BA35" s="224">
        <f>BA31*100/BA28</f>
        <v>25</v>
      </c>
      <c r="BB35" s="206"/>
      <c r="BC35" s="224">
        <f>BC31*100/BC28</f>
        <v>25</v>
      </c>
      <c r="BD35" s="202"/>
    </row>
    <row r="36" spans="1:56" ht="15.75" x14ac:dyDescent="0.2">
      <c r="B36" s="571"/>
      <c r="C36" s="570"/>
      <c r="D36" s="570"/>
      <c r="E36" s="568"/>
      <c r="F36" s="213" t="s">
        <v>49</v>
      </c>
      <c r="G36" s="225">
        <f>G32*100/G28</f>
        <v>25</v>
      </c>
      <c r="H36" s="201"/>
      <c r="I36" s="225">
        <f>I32*100/I28</f>
        <v>25</v>
      </c>
      <c r="J36" s="201"/>
      <c r="K36" s="225">
        <f>K32*100/K28</f>
        <v>25</v>
      </c>
      <c r="L36" s="201"/>
      <c r="M36" s="225">
        <f>M32*100/M28</f>
        <v>25</v>
      </c>
      <c r="N36" s="201"/>
      <c r="O36" s="225">
        <f>O32*100/O28</f>
        <v>25</v>
      </c>
      <c r="P36" s="201"/>
      <c r="Q36" s="225">
        <f>Q32*100/Q28</f>
        <v>25</v>
      </c>
      <c r="R36" s="201"/>
      <c r="S36" s="225">
        <f>S32*100/S28</f>
        <v>25</v>
      </c>
      <c r="T36" s="201"/>
      <c r="U36" s="225">
        <f>U32*100/U28</f>
        <v>25</v>
      </c>
      <c r="V36" s="201"/>
      <c r="W36" s="225">
        <f>W32*100/W28</f>
        <v>25</v>
      </c>
      <c r="X36" s="205"/>
      <c r="Y36" s="226">
        <f>Y32*100/Y28</f>
        <v>25</v>
      </c>
      <c r="Z36" s="206"/>
      <c r="AA36" s="226">
        <f>AA32*100/AA28</f>
        <v>25</v>
      </c>
      <c r="AB36" s="206"/>
      <c r="AC36" s="226">
        <f>AC32*100/AC28</f>
        <v>25</v>
      </c>
      <c r="AD36" s="206"/>
      <c r="AE36" s="226">
        <f>AE32*100/AE28</f>
        <v>25</v>
      </c>
      <c r="AF36" s="206"/>
      <c r="AG36" s="226">
        <f>AG32*100/AG28</f>
        <v>25</v>
      </c>
      <c r="AH36" s="206"/>
      <c r="AI36" s="226">
        <f>AI32*100/AI28</f>
        <v>25</v>
      </c>
      <c r="AJ36" s="206"/>
      <c r="AK36" s="226">
        <f>AK32*100/AK28</f>
        <v>25</v>
      </c>
      <c r="AL36" s="206"/>
      <c r="AM36" s="226">
        <f>AM32*100/AM28</f>
        <v>25</v>
      </c>
      <c r="AN36" s="206"/>
      <c r="AO36" s="226">
        <f>AO32*100/AO28</f>
        <v>25</v>
      </c>
      <c r="AP36" s="206"/>
      <c r="AQ36" s="226">
        <f>AQ32*100/AQ28</f>
        <v>25</v>
      </c>
      <c r="AR36" s="206"/>
      <c r="AS36" s="226">
        <f>AS32*100/AS28</f>
        <v>25</v>
      </c>
      <c r="AT36" s="206"/>
      <c r="AU36" s="226">
        <f>AU32*100/AU28</f>
        <v>25</v>
      </c>
      <c r="AV36" s="206"/>
      <c r="AW36" s="226">
        <f>AW32*100/AW28</f>
        <v>25</v>
      </c>
      <c r="AX36" s="206"/>
      <c r="AY36" s="226">
        <f>AY32*100/AY28</f>
        <v>25</v>
      </c>
      <c r="AZ36" s="206"/>
      <c r="BA36" s="226">
        <f>BA32*100/BA28</f>
        <v>25</v>
      </c>
      <c r="BB36" s="206"/>
      <c r="BC36" s="226">
        <f>BC32*100/BC28</f>
        <v>25</v>
      </c>
      <c r="BD36" s="227"/>
    </row>
    <row r="37" spans="1:56" ht="16.5" thickBot="1" x14ac:dyDescent="0.25">
      <c r="B37" s="571"/>
      <c r="C37" s="570"/>
      <c r="D37" s="570"/>
      <c r="E37" s="228"/>
      <c r="F37" s="356"/>
      <c r="G37" s="230"/>
      <c r="H37" s="201"/>
      <c r="I37" s="230"/>
      <c r="J37" s="201"/>
      <c r="K37" s="230"/>
      <c r="L37" s="201"/>
      <c r="M37" s="230"/>
      <c r="N37" s="201"/>
      <c r="O37" s="230"/>
      <c r="P37" s="201"/>
      <c r="Q37" s="230"/>
      <c r="R37" s="201"/>
      <c r="S37" s="230"/>
      <c r="T37" s="201"/>
      <c r="U37" s="230"/>
      <c r="V37" s="201"/>
      <c r="W37" s="230"/>
      <c r="X37" s="201"/>
      <c r="Y37" s="230"/>
      <c r="Z37" s="201"/>
      <c r="AA37" s="230"/>
      <c r="AB37" s="201"/>
      <c r="AC37" s="230"/>
      <c r="AD37" s="201"/>
      <c r="AE37" s="230"/>
      <c r="AF37" s="201"/>
      <c r="AG37" s="230"/>
      <c r="AH37" s="201"/>
      <c r="AI37" s="230"/>
      <c r="AJ37" s="201"/>
      <c r="AK37" s="230"/>
      <c r="AL37" s="201"/>
      <c r="AM37" s="230"/>
      <c r="AN37" s="201"/>
      <c r="AO37" s="230"/>
      <c r="AP37" s="201"/>
      <c r="AQ37" s="230"/>
      <c r="AR37" s="201"/>
      <c r="AS37" s="230"/>
      <c r="AT37" s="201"/>
      <c r="AU37" s="230"/>
      <c r="AV37" s="201"/>
      <c r="AW37" s="230"/>
      <c r="AX37" s="201"/>
      <c r="AY37" s="230"/>
      <c r="AZ37" s="201"/>
      <c r="BA37" s="230"/>
      <c r="BB37" s="201"/>
      <c r="BC37" s="230"/>
      <c r="BD37" s="202"/>
    </row>
    <row r="38" spans="1:56" ht="17.25" thickTop="1" thickBot="1" x14ac:dyDescent="0.25">
      <c r="B38" s="571"/>
      <c r="C38" s="570"/>
      <c r="D38" s="570"/>
      <c r="E38" s="231"/>
      <c r="F38" s="355" t="s">
        <v>131</v>
      </c>
      <c r="G38" s="328">
        <f>SUM(G34:G36)</f>
        <v>100</v>
      </c>
      <c r="H38" s="329"/>
      <c r="I38" s="328">
        <f>SUM(I34:I36)</f>
        <v>100</v>
      </c>
      <c r="J38" s="329"/>
      <c r="K38" s="328">
        <f>SUM(K34:K36)</f>
        <v>100</v>
      </c>
      <c r="L38" s="330"/>
      <c r="M38" s="331">
        <f>SUM(M34:M36)</f>
        <v>100</v>
      </c>
      <c r="N38" s="332"/>
      <c r="O38" s="328">
        <f>SUM(O34:O36)</f>
        <v>100</v>
      </c>
      <c r="P38" s="329"/>
      <c r="Q38" s="328">
        <f>SUM(Q34:Q36)</f>
        <v>100</v>
      </c>
      <c r="R38" s="329"/>
      <c r="S38" s="328">
        <f>SUM(S34:S36)</f>
        <v>100</v>
      </c>
      <c r="T38" s="329"/>
      <c r="U38" s="328">
        <f>SUM(U34:U36)</f>
        <v>100</v>
      </c>
      <c r="V38" s="329"/>
      <c r="W38" s="328">
        <f>SUM(W34:W36)</f>
        <v>100</v>
      </c>
      <c r="X38" s="329"/>
      <c r="Y38" s="328">
        <f>SUM(Y34:Y36)</f>
        <v>100</v>
      </c>
      <c r="Z38" s="329"/>
      <c r="AA38" s="328">
        <f>SUM(AA34:AA36)</f>
        <v>100</v>
      </c>
      <c r="AB38" s="329"/>
      <c r="AC38" s="328">
        <f>SUM(AC34:AC36)</f>
        <v>100</v>
      </c>
      <c r="AD38" s="329"/>
      <c r="AE38" s="328">
        <f>SUM(AE34:AE36)</f>
        <v>100</v>
      </c>
      <c r="AF38" s="329"/>
      <c r="AG38" s="328">
        <f>SUM(AG34:AG36)</f>
        <v>100</v>
      </c>
      <c r="AH38" s="329"/>
      <c r="AI38" s="328">
        <f>SUM(AI34:AI36)</f>
        <v>100</v>
      </c>
      <c r="AJ38" s="329"/>
      <c r="AK38" s="328">
        <f>SUM(AK34:AK36)</f>
        <v>100</v>
      </c>
      <c r="AL38" s="329"/>
      <c r="AM38" s="328">
        <f>SUM(AM34:AM36)</f>
        <v>100</v>
      </c>
      <c r="AN38" s="329"/>
      <c r="AO38" s="328">
        <f>SUM(AO34:AO36)</f>
        <v>100</v>
      </c>
      <c r="AP38" s="329"/>
      <c r="AQ38" s="328">
        <f>SUM(AQ34:AQ36)</f>
        <v>100</v>
      </c>
      <c r="AR38" s="329"/>
      <c r="AS38" s="328">
        <f>SUM(AS34:AS36)</f>
        <v>100</v>
      </c>
      <c r="AT38" s="329"/>
      <c r="AU38" s="328">
        <f>SUM(AU34:AU36)</f>
        <v>100</v>
      </c>
      <c r="AV38" s="329"/>
      <c r="AW38" s="328">
        <f>SUM(AW34:AW36)</f>
        <v>100</v>
      </c>
      <c r="AX38" s="329"/>
      <c r="AY38" s="328">
        <f>SUM(AY34:AY36)</f>
        <v>100</v>
      </c>
      <c r="AZ38" s="329"/>
      <c r="BA38" s="328">
        <f>SUM(BA34:BA36)</f>
        <v>100</v>
      </c>
      <c r="BB38" s="329"/>
      <c r="BC38" s="328">
        <f>SUM(BC34:BC36)</f>
        <v>100</v>
      </c>
      <c r="BD38" s="227"/>
    </row>
    <row r="39" spans="1:56" ht="16.5" thickTop="1" x14ac:dyDescent="0.25">
      <c r="B39" s="233"/>
      <c r="C39" s="234"/>
      <c r="D39" s="235"/>
      <c r="E39" s="235"/>
      <c r="F39" s="236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343"/>
      <c r="X39" s="238"/>
      <c r="Y39" s="343"/>
      <c r="Z39" s="238"/>
      <c r="AA39" s="343"/>
      <c r="AB39" s="238"/>
      <c r="AC39" s="343"/>
      <c r="AD39" s="238"/>
      <c r="AE39" s="343"/>
      <c r="AF39" s="238"/>
      <c r="AG39" s="343"/>
      <c r="AH39" s="238"/>
      <c r="AI39" s="343"/>
      <c r="AJ39" s="238"/>
      <c r="AK39" s="343"/>
      <c r="AL39" s="238"/>
      <c r="AM39" s="343"/>
      <c r="AN39" s="238"/>
      <c r="AO39" s="343"/>
      <c r="AP39" s="238"/>
      <c r="AQ39" s="343"/>
      <c r="AR39" s="238"/>
      <c r="AS39" s="343"/>
      <c r="AT39" s="238"/>
      <c r="AU39" s="343"/>
      <c r="AV39" s="238"/>
      <c r="AW39" s="343"/>
      <c r="AX39" s="238"/>
      <c r="AY39" s="343"/>
      <c r="AZ39" s="238"/>
      <c r="BA39" s="343"/>
      <c r="BB39" s="238"/>
      <c r="BC39" s="343"/>
      <c r="BD39" s="202"/>
    </row>
    <row r="40" spans="1:56" ht="15.75" customHeight="1" x14ac:dyDescent="0.25">
      <c r="B40" s="233"/>
      <c r="C40" s="234"/>
      <c r="D40" s="560" t="s">
        <v>106</v>
      </c>
      <c r="E40" s="561"/>
      <c r="F40" s="239" t="s">
        <v>20</v>
      </c>
      <c r="G40" s="240">
        <f>SUMIFS(G5:G27,$F$5:$F$27,"Soprano")+SUMIFS(G5:G27,$F$5:$F$27,"Soprano escrito e 8ª acima")+SUMIFS(G5:G27,$F$5:$F$27,"Soprano 8ª acima")</f>
        <v>1</v>
      </c>
      <c r="H40" s="237"/>
      <c r="I40" s="240">
        <f>SUMIFS(I5:I27,$F$5:$F$27,"Soprano")+SUMIFS(I5:I27,$F$5:$F$27,"Soprano escrito e 8ª acima")+SUMIFS(I5:I27,$F$5:$F$27,"Soprano 8ª acima")</f>
        <v>2</v>
      </c>
      <c r="J40" s="237"/>
      <c r="K40" s="240">
        <f>SUMIFS(K5:K27,$F$5:$F$27,"Soprano")+SUMIFS(K5:K27,$F$5:$F$27,"Soprano escrito e 8ª acima")+SUMIFS(K5:K27,$F$5:$F$27,"Soprano 8ª acima")</f>
        <v>4</v>
      </c>
      <c r="L40" s="237"/>
      <c r="M40" s="240">
        <f>SUMIFS(M5:M27,$F$5:$F$27,"Soprano")+SUMIFS(M5:M27,$F$5:$F$27,"Soprano escrito e 8ª acima")+SUMIFS(M5:M27,$F$5:$F$27,"Soprano 8ª acima")</f>
        <v>6</v>
      </c>
      <c r="N40" s="241"/>
      <c r="O40" s="240">
        <f>SUMIFS(O5:O27,$F$5:$F$27,"Soprano")+SUMIFS(O5:O27,$F$5:$F$27,"Soprano escrito e 8ª acima")+SUMIFS(O5:O27,$F$5:$F$27,"Soprano 8ª acima")</f>
        <v>8</v>
      </c>
      <c r="P40" s="241"/>
      <c r="Q40" s="240">
        <f>SUMIFS(Q5:Q27,$F$5:$F$27,"Soprano")+SUMIFS(Q5:Q27,$F$5:$F$27,"Soprano escrito e 8ª acima")+SUMIFS(Q5:Q27,$F$5:$F$27,"Soprano 8ª acima")</f>
        <v>9</v>
      </c>
      <c r="R40" s="241"/>
      <c r="S40" s="240">
        <f>SUMIFS(S5:S27,$F$5:$F$27,"Soprano")+SUMIFS(S5:S27,$F$5:$F$27,"Soprano escrito e 8ª acima")+SUMIFS(S5:S27,$F$5:$F$27,"Soprano 8ª acima")</f>
        <v>11</v>
      </c>
      <c r="T40" s="241"/>
      <c r="U40" s="240">
        <f>SUMIFS(U5:U27,$F$5:$F$27,"Soprano")+SUMIFS(U5:U27,$F$5:$F$27,"Soprano escrito e 8ª acima")+SUMIFS(U5:U27,$F$5:$F$27,"Soprano 8ª acima")</f>
        <v>11</v>
      </c>
      <c r="V40" s="241"/>
      <c r="W40" s="240">
        <f>SUMIFS(W5:W27,$F$5:$F$27,"Soprano")+SUMIFS(W5:W27,$F$5:$F$27,"Soprano escrito e 8ª acima")+SUMIFS(W5:W27,$F$5:$F$27,"Soprano 8ª acima")</f>
        <v>14</v>
      </c>
      <c r="X40" s="241"/>
      <c r="Y40" s="240">
        <f>SUMIFS(Y5:Y27,$F$5:$F$27,"Soprano")+SUMIFS(Y5:Y27,$F$5:$F$27,"Soprano escrito e 8ª acima")+SUMIFS(Y5:Y27,$F$5:$F$27,"Soprano 8ª acima")</f>
        <v>15</v>
      </c>
      <c r="Z40" s="241"/>
      <c r="AA40" s="240">
        <f>SUMIFS(AA5:AA27,$F$5:$F$27,"Soprano")+SUMIFS(AA5:AA27,$F$5:$F$27,"Soprano escrito e 8ª acima")+SUMIFS(AA5:AA27,$F$5:$F$27,"Soprano 8ª acima")</f>
        <v>17</v>
      </c>
      <c r="AB40" s="241"/>
      <c r="AC40" s="240">
        <f>SUMIFS(AC5:AC27,$F$5:$F$27,"Soprano")+SUMIFS(AC5:AC27,$F$5:$F$27,"Soprano escrito e 8ª acima")+SUMIFS(AC5:AC27,$F$5:$F$27,"Soprano 8ª acima")</f>
        <v>18</v>
      </c>
      <c r="AD40" s="241"/>
      <c r="AE40" s="240">
        <f>SUMIFS(AE5:AE27,$F$5:$F$27,"Soprano")+SUMIFS(AE5:AE27,$F$5:$F$27,"Soprano escrito e 8ª acima")+SUMIFS(AE5:AE27,$F$5:$F$27,"Soprano 8ª acima")</f>
        <v>20</v>
      </c>
      <c r="AF40" s="241"/>
      <c r="AG40" s="240">
        <f>SUMIFS(AG5:AG27,$F$5:$F$27,"Soprano")+SUMIFS(AG5:AG27,$F$5:$F$27,"Soprano escrito e 8ª acima")+SUMIFS(AG5:AG27,$F$5:$F$27,"Soprano 8ª acima")</f>
        <v>21</v>
      </c>
      <c r="AH40" s="241"/>
      <c r="AI40" s="240">
        <f>SUMIFS(AI5:AI27,$F$5:$F$27,"Soprano")+SUMIFS(AI5:AI27,$F$5:$F$27,"Soprano escrito e 8ª acima")+SUMIFS(AI5:AI27,$F$5:$F$27,"Soprano 8ª acima")</f>
        <v>22</v>
      </c>
      <c r="AJ40" s="241"/>
      <c r="AK40" s="240">
        <f>SUMIFS(AK5:AK27,$F$5:$F$27,"Soprano")+SUMIFS(AK5:AK27,$F$5:$F$27,"Soprano escrito e 8ª acima")+SUMIFS(AK5:AK27,$F$5:$F$27,"Soprano 8ª acima")</f>
        <v>24</v>
      </c>
      <c r="AL40" s="241"/>
      <c r="AM40" s="240">
        <f>SUMIFS(AM5:AM27,$F$5:$F$27,"Soprano")+SUMIFS(AM5:AM27,$F$5:$F$27,"Soprano escrito e 8ª acima")+SUMIFS(AM5:AM27,$F$5:$F$27,"Soprano 8ª acima")</f>
        <v>26</v>
      </c>
      <c r="AN40" s="241"/>
      <c r="AO40" s="240">
        <f>SUMIFS(AO5:AO27,$F$5:$F$27,"Soprano")+SUMIFS(AO5:AO27,$F$5:$F$27,"Soprano escrito e 8ª acima")+SUMIFS(AO5:AO27,$F$5:$F$27,"Soprano 8ª acima")</f>
        <v>26</v>
      </c>
      <c r="AP40" s="241"/>
      <c r="AQ40" s="240">
        <f>SUMIFS(AQ5:AQ27,$F$5:$F$27,"Soprano")+SUMIFS(AQ5:AQ27,$F$5:$F$27,"Soprano escrito e 8ª acima")+SUMIFS(AQ5:AQ27,$F$5:$F$27,"Soprano 8ª acima")</f>
        <v>28</v>
      </c>
      <c r="AR40" s="241"/>
      <c r="AS40" s="240">
        <f>SUMIFS(AS5:AS27,$F$5:$F$27,"Soprano")+SUMIFS(AS5:AS27,$F$5:$F$27,"Soprano escrito e 8ª acima")+SUMIFS(AS5:AS27,$F$5:$F$27,"Soprano 8ª acima")</f>
        <v>29</v>
      </c>
      <c r="AT40" s="241"/>
      <c r="AU40" s="240">
        <f>SUMIFS(AU5:AU27,$F$5:$F$27,"Soprano")+SUMIFS(AU5:AU27,$F$5:$F$27,"Soprano escrito e 8ª acima")+SUMIFS(AU5:AU27,$F$5:$F$27,"Soprano 8ª acima")</f>
        <v>30</v>
      </c>
      <c r="AV40" s="241"/>
      <c r="AW40" s="240">
        <f>SUMIFS(AW5:AW27,$F$5:$F$27,"Soprano")+SUMIFS(AW5:AW27,$F$5:$F$27,"Soprano escrito e 8ª acima")+SUMIFS(AW5:AW27,$F$5:$F$27,"Soprano 8ª acima")</f>
        <v>32</v>
      </c>
      <c r="AX40" s="241"/>
      <c r="AY40" s="240">
        <f>SUMIFS(AY5:AY27,$F$5:$F$27,"Soprano")+SUMIFS(AY5:AY27,$F$5:$F$27,"Soprano escrito e 8ª acima")+SUMIFS(AY5:AY27,$F$5:$F$27,"Soprano 8ª acima")</f>
        <v>32</v>
      </c>
      <c r="AZ40" s="241"/>
      <c r="BA40" s="240">
        <f>SUMIFS(BA5:BA27,$F$5:$F$27,"Soprano")+SUMIFS(BA5:BA27,$F$5:$F$27,"Soprano escrito e 8ª acima")+SUMIFS(BA5:BA27,$F$5:$F$27,"Soprano 8ª acima")</f>
        <v>34</v>
      </c>
      <c r="BB40" s="241"/>
      <c r="BC40" s="240">
        <f>SUMIFS(BC5:BC27,$F$5:$F$27,"Soprano")+SUMIFS(BC5:BC27,$F$5:$F$27,"Soprano escrito e 8ª acima")+SUMIFS(BC5:BC27,$F$5:$F$27,"Soprano 8ª acima")</f>
        <v>35</v>
      </c>
      <c r="BD40" s="242"/>
    </row>
    <row r="41" spans="1:56" ht="15.75" x14ac:dyDescent="0.25">
      <c r="B41" s="233"/>
      <c r="C41" s="234"/>
      <c r="D41" s="562"/>
      <c r="E41" s="563"/>
      <c r="F41" s="243" t="s">
        <v>24</v>
      </c>
      <c r="G41" s="244">
        <f>SUMIFS(G5:G27,$F$5:$F$27,"Contralto")+SUMIFS(G5:G27,$F$5:$F$27,"Contralto escrito")</f>
        <v>1</v>
      </c>
      <c r="H41" s="237"/>
      <c r="I41" s="244">
        <f>SUMIFS(I5:I27,$F$5:$F$27,"Contralto")+SUMIFS(I5:I27,$F$5:$F$27,"Contralto escrito")</f>
        <v>2</v>
      </c>
      <c r="J41" s="237"/>
      <c r="K41" s="244">
        <f>SUMIFS(K5:K27,$F$5:$F$27,"Contralto")+SUMIFS(K5:K27,$F$5:$F$27,"Contralto escrito")</f>
        <v>4</v>
      </c>
      <c r="L41" s="237"/>
      <c r="M41" s="244">
        <f>SUMIFS(M5:M27,$F$5:$F$27,"Contralto")+SUMIFS(M5:M27,$F$5:$F$27,"Contralto escrito")</f>
        <v>4</v>
      </c>
      <c r="N41" s="241"/>
      <c r="O41" s="244">
        <f>SUMIFS(O5:O27,$F$5:$F$27,"Contralto")+SUMIFS(O5:O27,$F$5:$F$27,"Contralto escrito")</f>
        <v>5</v>
      </c>
      <c r="P41" s="241"/>
      <c r="Q41" s="244">
        <f>SUMIFS(Q5:Q27,$F$5:$F$27,"Contralto")+SUMIFS(Q5:Q27,$F$5:$F$27,"Contralto escrito")</f>
        <v>6</v>
      </c>
      <c r="R41" s="241"/>
      <c r="S41" s="244">
        <f>SUMIFS(S5:S27,$F$5:$F$27,"Contralto")+SUMIFS(S5:S27,$F$5:$F$27,"Contralto escrito")</f>
        <v>6</v>
      </c>
      <c r="T41" s="241"/>
      <c r="U41" s="244">
        <f>SUMIFS(U5:U27,$F$5:$F$27,"Contralto")+SUMIFS(U5:U27,$F$5:$F$27,"Contralto escrito")</f>
        <v>8</v>
      </c>
      <c r="V41" s="241"/>
      <c r="W41" s="244">
        <f>SUMIFS(W5:W27,$F$5:$F$27,"Contralto")+SUMIFS(W5:W27,$F$5:$F$27,"Contralto escrito")</f>
        <v>9</v>
      </c>
      <c r="X41" s="241"/>
      <c r="Y41" s="244">
        <f>SUMIFS(Y5:Y27,$F$5:$F$27,"Contralto")+SUMIFS(Y5:Y27,$F$5:$F$27,"Contralto escrito")</f>
        <v>11</v>
      </c>
      <c r="Z41" s="241"/>
      <c r="AA41" s="244">
        <f>SUMIFS(AA5:AA27,$F$5:$F$27,"Contralto")+SUMIFS(AA5:AA27,$F$5:$F$27,"Contralto escrito")</f>
        <v>11</v>
      </c>
      <c r="AB41" s="241"/>
      <c r="AC41" s="244">
        <f>SUMIFS(AC5:AC27,$F$5:$F$27,"Contralto")+SUMIFS(AC5:AC27,$F$5:$F$27,"Contralto escrito")</f>
        <v>12</v>
      </c>
      <c r="AD41" s="241"/>
      <c r="AE41" s="244">
        <f>SUMIFS(AE5:AE27,$F$5:$F$27,"Contralto")+SUMIFS(AE5:AE27,$F$5:$F$27,"Contralto escrito")</f>
        <v>13</v>
      </c>
      <c r="AF41" s="241"/>
      <c r="AG41" s="244">
        <f>SUMIFS(AG5:AG27,$F$5:$F$27,"Contralto")+SUMIFS(AG5:AG27,$F$5:$F$27,"Contralto escrito")</f>
        <v>14</v>
      </c>
      <c r="AH41" s="241"/>
      <c r="AI41" s="244">
        <f>SUMIFS(AI5:AI27,$F$5:$F$27,"Contralto")+SUMIFS(AI5:AI27,$F$5:$F$27,"Contralto escrito")</f>
        <v>16</v>
      </c>
      <c r="AJ41" s="241"/>
      <c r="AK41" s="244">
        <f>SUMIFS(AK5:AK27,$F$5:$F$27,"Contralto")+SUMIFS(AK5:AK27,$F$5:$F$27,"Contralto escrito")</f>
        <v>16</v>
      </c>
      <c r="AL41" s="241"/>
      <c r="AM41" s="244">
        <f>SUMIFS(AM5:AM27,$F$5:$F$27,"Contralto")+SUMIFS(AM5:AM27,$F$5:$F$27,"Contralto escrito")</f>
        <v>16</v>
      </c>
      <c r="AN41" s="241"/>
      <c r="AO41" s="244">
        <f>SUMIFS(AO5:AO27,$F$5:$F$27,"Contralto")+SUMIFS(AO5:AO27,$F$5:$F$27,"Contralto escrito")</f>
        <v>18</v>
      </c>
      <c r="AP41" s="241"/>
      <c r="AQ41" s="244">
        <f>SUMIFS(AQ5:AQ27,$F$5:$F$27,"Contralto")+SUMIFS(AQ5:AQ27,$F$5:$F$27,"Contralto escrito")</f>
        <v>18</v>
      </c>
      <c r="AR41" s="241"/>
      <c r="AS41" s="244">
        <f>SUMIFS(AS5:AS27,$F$5:$F$27,"Contralto")+SUMIFS(AS5:AS27,$F$5:$F$27,"Contralto escrito")</f>
        <v>19</v>
      </c>
      <c r="AT41" s="241"/>
      <c r="AU41" s="244">
        <f>SUMIFS(AU5:AU27,$F$5:$F$27,"Contralto")+SUMIFS(AU5:AU27,$F$5:$F$27,"Contralto escrito")</f>
        <v>21</v>
      </c>
      <c r="AV41" s="241"/>
      <c r="AW41" s="244">
        <f>SUMIFS(AW5:AW27,$F$5:$F$27,"Contralto")+SUMIFS(AW5:AW27,$F$5:$F$27,"Contralto escrito")</f>
        <v>21</v>
      </c>
      <c r="AX41" s="241"/>
      <c r="AY41" s="244">
        <f>SUMIFS(AY5:AY27,$F$5:$F$27,"Contralto")+SUMIFS(AY5:AY27,$F$5:$F$27,"Contralto escrito")</f>
        <v>22</v>
      </c>
      <c r="AZ41" s="241"/>
      <c r="BA41" s="244">
        <f>SUMIFS(BA5:BA27,$F$5:$F$27,"Contralto")+SUMIFS(BA5:BA27,$F$5:$F$27,"Contralto escrito")</f>
        <v>24</v>
      </c>
      <c r="BB41" s="241"/>
      <c r="BC41" s="244">
        <f>SUMIFS(BC5:BC27,$F$5:$F$27,"Contralto")+SUMIFS(BC5:BC27,$F$5:$F$27,"Contralto escrito")</f>
        <v>24</v>
      </c>
      <c r="BD41" s="242"/>
    </row>
    <row r="42" spans="1:56" ht="15.75" x14ac:dyDescent="0.25">
      <c r="B42" s="233"/>
      <c r="C42" s="234"/>
      <c r="D42" s="562"/>
      <c r="E42" s="563"/>
      <c r="F42" s="245" t="s">
        <v>13</v>
      </c>
      <c r="G42" s="246">
        <f>SUMIFS(G5:G27,$F$5:$F$27,"Tenor")</f>
        <v>1</v>
      </c>
      <c r="H42" s="237"/>
      <c r="I42" s="246">
        <f>SUMIFS(I5:I27,$F$5:$F$27,"Tenor")</f>
        <v>2</v>
      </c>
      <c r="J42" s="237"/>
      <c r="K42" s="246">
        <f>SUMIFS(K5:K27,$F$5:$F$27,"Tenor")</f>
        <v>2</v>
      </c>
      <c r="L42" s="237"/>
      <c r="M42" s="246">
        <f>SUMIFS(M5:M27,$F$5:$F$27,"Tenor")</f>
        <v>4</v>
      </c>
      <c r="N42" s="241"/>
      <c r="O42" s="246">
        <f>SUMIFS(O5:O27,$F$5:$F$27,"Tenor")</f>
        <v>5</v>
      </c>
      <c r="P42" s="241"/>
      <c r="Q42" s="246">
        <f>SUMIFS(Q5:Q27,$F$5:$F$27,"Tenor")</f>
        <v>5</v>
      </c>
      <c r="R42" s="241"/>
      <c r="S42" s="246">
        <f>SUMIFS(S5:S27,$F$5:$F$27,"Tenor")</f>
        <v>6</v>
      </c>
      <c r="T42" s="241"/>
      <c r="U42" s="246">
        <f>SUMIFS(U5:U27,$F$5:$F$27,"Tenor")</f>
        <v>8</v>
      </c>
      <c r="V42" s="241"/>
      <c r="W42" s="246">
        <f>SUMIFS(W5:W27,$F$5:$F$27,"Tenor")</f>
        <v>8</v>
      </c>
      <c r="X42" s="241"/>
      <c r="Y42" s="246">
        <f>SUMIFS(Y5:Y27,$F$5:$F$27,"Tenor")</f>
        <v>8</v>
      </c>
      <c r="Z42" s="241"/>
      <c r="AA42" s="246">
        <f>SUMIFS(AA5:AA27,$F$5:$F$27,"Tenor")</f>
        <v>9</v>
      </c>
      <c r="AB42" s="241"/>
      <c r="AC42" s="246">
        <f>SUMIFS(AC5:AC27,$F$5:$F$27,"Tenor")</f>
        <v>11</v>
      </c>
      <c r="AD42" s="241"/>
      <c r="AE42" s="246">
        <f>SUMIFS(AE5:AE27,$F$5:$F$27,"Tenor")</f>
        <v>12</v>
      </c>
      <c r="AF42" s="241"/>
      <c r="AG42" s="246">
        <f>SUMIFS(AG5:AG27,$F$5:$F$27,"Tenor")</f>
        <v>13</v>
      </c>
      <c r="AH42" s="241"/>
      <c r="AI42" s="246">
        <f>SUMIFS(AI5:AI27,$F$5:$F$27,"Tenor")</f>
        <v>13</v>
      </c>
      <c r="AJ42" s="241"/>
      <c r="AK42" s="246">
        <f>SUMIFS(AK5:AK27,$F$5:$F$27,"Tenor")</f>
        <v>14</v>
      </c>
      <c r="AL42" s="241"/>
      <c r="AM42" s="246">
        <f>SUMIFS(AM5:AM27,$F$5:$F$27,"Tenor")</f>
        <v>14</v>
      </c>
      <c r="AN42" s="241"/>
      <c r="AO42" s="246">
        <f>SUMIFS(AO5:AO27,$F$5:$F$27,"Tenor")</f>
        <v>16</v>
      </c>
      <c r="AP42" s="241"/>
      <c r="AQ42" s="246">
        <f>SUMIFS(AQ5:AQ27,$F$5:$F$27,"Tenor")</f>
        <v>17</v>
      </c>
      <c r="AR42" s="241"/>
      <c r="AS42" s="246">
        <f>SUMIFS(AS5:AS27,$F$5:$F$27,"Tenor")</f>
        <v>17</v>
      </c>
      <c r="AT42" s="241"/>
      <c r="AU42" s="246">
        <f>SUMIFS(AU5:AU27,$F$5:$F$27,"Tenor")</f>
        <v>18</v>
      </c>
      <c r="AV42" s="241"/>
      <c r="AW42" s="246">
        <f>SUMIFS(AW5:AW27,$F$5:$F$27,"Tenor")</f>
        <v>18</v>
      </c>
      <c r="AX42" s="241"/>
      <c r="AY42" s="246">
        <f>SUMIFS(AY5:AY27,$F$5:$F$27,"Tenor")</f>
        <v>20</v>
      </c>
      <c r="AZ42" s="241"/>
      <c r="BA42" s="246">
        <f>SUMIFS(BA5:BA27,$F$5:$F$27,"Tenor")</f>
        <v>20</v>
      </c>
      <c r="BB42" s="241"/>
      <c r="BC42" s="246">
        <f>SUMIFS(BC5:BC27,$F$5:$F$27,"Tenor")</f>
        <v>21</v>
      </c>
      <c r="BD42" s="242"/>
    </row>
    <row r="43" spans="1:56" ht="15.75" x14ac:dyDescent="0.25">
      <c r="B43" s="233"/>
      <c r="C43" s="247"/>
      <c r="D43" s="564"/>
      <c r="E43" s="565"/>
      <c r="F43" s="248" t="s">
        <v>135</v>
      </c>
      <c r="G43" s="249">
        <f>SUMIFS(G5:G27,$F$5:$F$27,"Baixo escrito")+SUMIFS(G5:G27,$F$5:$F$27,"Baixo 8ª abaixo")</f>
        <v>1</v>
      </c>
      <c r="H43" s="237"/>
      <c r="I43" s="249">
        <f>SUMIFS(I5:I27,$F$5:$F$27,"Baixo escrito")+SUMIFS(I5:I27,$F$5:$F$27,"Baixo 8ª abaixo")</f>
        <v>2</v>
      </c>
      <c r="J43" s="237"/>
      <c r="K43" s="249">
        <f>SUMIFS(K5:K27,$F$5:$F$27,"Baixo escrito")+SUMIFS(K5:K27,$F$5:$F$27,"Baixo 8ª abaixo")</f>
        <v>2</v>
      </c>
      <c r="L43" s="237"/>
      <c r="M43" s="249">
        <f>SUMIFS(M5:M27,$F$5:$F$27,"Baixo escrito")+SUMIFS(M5:M27,$F$5:$F$27,"Baixo 8ª abaixo")</f>
        <v>2</v>
      </c>
      <c r="N43" s="241"/>
      <c r="O43" s="249">
        <f>SUMIFS(O5:O27,$F$5:$F$27,"Baixo escrito")+SUMIFS(O5:O27,$F$5:$F$27,"Baixo 8ª abaixo")</f>
        <v>2</v>
      </c>
      <c r="P43" s="241"/>
      <c r="Q43" s="249">
        <f>SUMIFS(Q5:Q27,$F$5:$F$27,"Baixo escrito")+SUMIFS(Q5:Q27,$F$5:$F$27,"Baixo 8ª abaixo")</f>
        <v>4</v>
      </c>
      <c r="R43" s="241"/>
      <c r="S43" s="249">
        <f>SUMIFS(S5:S27,$F$5:$F$27,"Baixo escrito")+SUMIFS(S5:S27,$F$5:$F$27,"Baixo 8ª abaixo")</f>
        <v>5</v>
      </c>
      <c r="T43" s="241"/>
      <c r="U43" s="249">
        <f>SUMIFS(U5:U27,$F$5:$F$27,"Baixo escrito")+SUMIFS(U5:U27,$F$5:$F$27,"Baixo 8ª abaixo")</f>
        <v>5</v>
      </c>
      <c r="V43" s="241"/>
      <c r="W43" s="249">
        <f>SUMIFS(W5:W27,$F$5:$F$27,"Baixo escrito")+SUMIFS(W5:W27,$F$5:$F$27,"Baixo 8ª abaixo")</f>
        <v>5</v>
      </c>
      <c r="X43" s="241"/>
      <c r="Y43" s="249">
        <f>SUMIFS(Y5:Y27,$F$5:$F$27,"Baixo escrito")+SUMIFS(Y5:Y27,$F$5:$F$27,"Baixo 8ª abaixo")</f>
        <v>6</v>
      </c>
      <c r="Z43" s="241"/>
      <c r="AA43" s="249">
        <f>SUMIFS(AA5:AA27,$F$5:$F$27,"Baixo escrito")+SUMIFS(AA5:AA27,$F$5:$F$27,"Baixo 8ª abaixo")</f>
        <v>7</v>
      </c>
      <c r="AB43" s="241"/>
      <c r="AC43" s="249">
        <f>SUMIFS(AC5:AC27,$F$5:$F$27,"Baixo escrito")+SUMIFS(AC5:AC27,$F$5:$F$27,"Baixo 8ª abaixo")</f>
        <v>7</v>
      </c>
      <c r="AD43" s="241"/>
      <c r="AE43" s="249">
        <f>SUMIFS(AE5:AE27,$F$5:$F$27,"Baixo escrito")+SUMIFS(AE5:AE27,$F$5:$F$27,"Baixo 8ª abaixo")</f>
        <v>7</v>
      </c>
      <c r="AF43" s="241"/>
      <c r="AG43" s="249">
        <f>SUMIFS(AG5:AG27,$F$5:$F$27,"Baixo escrito")+SUMIFS(AG5:AG27,$F$5:$F$27,"Baixo 8ª abaixo")</f>
        <v>8</v>
      </c>
      <c r="AH43" s="241"/>
      <c r="AI43" s="249">
        <f>SUMIFS(AI5:AI27,$F$5:$F$27,"Baixo escrito")+SUMIFS(AI5:AI27,$F$5:$F$27,"Baixo 8ª abaixo")</f>
        <v>9</v>
      </c>
      <c r="AJ43" s="241"/>
      <c r="AK43" s="249">
        <f>SUMIFS(AK5:AK27,$F$5:$F$27,"Baixo escrito")+SUMIFS(AK5:AK27,$F$5:$F$27,"Baixo 8ª abaixo")</f>
        <v>10</v>
      </c>
      <c r="AL43" s="241"/>
      <c r="AM43" s="249">
        <f>SUMIFS(AM5:AM27,$F$5:$F$27,"Baixo escrito")+SUMIFS(AM5:AM27,$F$5:$F$27,"Baixo 8ª abaixo")</f>
        <v>12</v>
      </c>
      <c r="AN43" s="241"/>
      <c r="AO43" s="249">
        <f>SUMIFS(AO5:AO27,$F$5:$F$27,"Baixo escrito")+SUMIFS(AO5:AO27,$F$5:$F$27,"Baixo 8ª abaixo")</f>
        <v>12</v>
      </c>
      <c r="AP43" s="241"/>
      <c r="AQ43" s="249">
        <f>SUMIFS(AQ5:AQ27,$F$5:$F$27,"Baixo escrito")+SUMIFS(AQ5:AQ27,$F$5:$F$27,"Baixo 8ª abaixo")</f>
        <v>13</v>
      </c>
      <c r="AR43" s="241"/>
      <c r="AS43" s="249">
        <f>SUMIFS(AS5:AS27,$F$5:$F$27,"Baixo escrito")+SUMIFS(AS5:AS27,$F$5:$F$27,"Baixo 8ª abaixo")</f>
        <v>15</v>
      </c>
      <c r="AT43" s="241"/>
      <c r="AU43" s="249">
        <f>SUMIFS(AU5:AU27,$F$5:$F$27,"Baixo escrito")+SUMIFS(AU5:AU27,$F$5:$F$27,"Baixo 8ª abaixo")</f>
        <v>15</v>
      </c>
      <c r="AV43" s="241"/>
      <c r="AW43" s="249">
        <f>SUMIFS(AW5:AW27,$F$5:$F$27,"Baixo escrito")+SUMIFS(AW5:AW27,$F$5:$F$27,"Baixo 8ª abaixo")</f>
        <v>17</v>
      </c>
      <c r="AX43" s="241"/>
      <c r="AY43" s="249">
        <f>SUMIFS(AY5:AY27,$F$5:$F$27,"Baixo escrito")+SUMIFS(AY5:AY27,$F$5:$F$27,"Baixo 8ª abaixo")</f>
        <v>18</v>
      </c>
      <c r="AZ43" s="241"/>
      <c r="BA43" s="249">
        <f>SUMIFS(BA5:BA27,$F$5:$F$27,"Baixo escrito")+SUMIFS(BA5:BA27,$F$5:$F$27,"Baixo 8ª abaixo")</f>
        <v>18</v>
      </c>
      <c r="BB43" s="241"/>
      <c r="BC43" s="249">
        <f>SUMIFS(BC5:BC27,$F$5:$F$27,"Baixo escrito")+SUMIFS(BC5:BC27,$F$5:$F$27,"Baixo 8ª abaixo")</f>
        <v>20</v>
      </c>
      <c r="BD43" s="242"/>
    </row>
    <row r="44" spans="1:56" ht="15.75" x14ac:dyDescent="0.2">
      <c r="B44" s="233"/>
      <c r="C44" s="234"/>
      <c r="D44" s="250"/>
      <c r="E44" s="250"/>
      <c r="F44" s="251"/>
      <c r="G44" s="252"/>
      <c r="H44" s="238"/>
      <c r="I44" s="252"/>
      <c r="J44" s="238"/>
      <c r="K44" s="252"/>
      <c r="L44" s="238"/>
      <c r="M44" s="252"/>
      <c r="N44" s="238"/>
      <c r="O44" s="252"/>
      <c r="P44" s="238"/>
      <c r="Q44" s="252"/>
      <c r="R44" s="238"/>
      <c r="S44" s="252"/>
      <c r="T44" s="238"/>
      <c r="U44" s="252"/>
      <c r="V44" s="238"/>
      <c r="W44" s="252"/>
      <c r="X44" s="238"/>
      <c r="Y44" s="252"/>
      <c r="Z44" s="238"/>
      <c r="AA44" s="252"/>
      <c r="AB44" s="238"/>
      <c r="AC44" s="252"/>
      <c r="AD44" s="238"/>
      <c r="AE44" s="252"/>
      <c r="AF44" s="238"/>
      <c r="AG44" s="252"/>
      <c r="AH44" s="238"/>
      <c r="AI44" s="252"/>
      <c r="AJ44" s="238"/>
      <c r="AK44" s="252"/>
      <c r="AL44" s="238"/>
      <c r="AM44" s="252"/>
      <c r="AN44" s="238"/>
      <c r="AO44" s="252"/>
      <c r="AP44" s="238"/>
      <c r="AQ44" s="252"/>
      <c r="AR44" s="238"/>
      <c r="AS44" s="252"/>
      <c r="AT44" s="238"/>
      <c r="AU44" s="252"/>
      <c r="AV44" s="238"/>
      <c r="AW44" s="252"/>
      <c r="AX44" s="238"/>
      <c r="AY44" s="252"/>
      <c r="AZ44" s="238"/>
      <c r="BA44" s="252"/>
      <c r="BB44" s="238"/>
      <c r="BC44" s="252"/>
      <c r="BD44" s="253"/>
    </row>
    <row r="45" spans="1:56" ht="15.75" x14ac:dyDescent="0.25">
      <c r="B45" s="233"/>
      <c r="C45" s="234"/>
      <c r="D45" s="560" t="s">
        <v>107</v>
      </c>
      <c r="E45" s="561"/>
      <c r="F45" s="239" t="s">
        <v>20</v>
      </c>
      <c r="G45" s="254">
        <f>100*G40/G28</f>
        <v>25</v>
      </c>
      <c r="H45" s="255"/>
      <c r="I45" s="254">
        <f>100*I40/I28</f>
        <v>25</v>
      </c>
      <c r="J45" s="238"/>
      <c r="K45" s="254">
        <f>100*K40/K28</f>
        <v>33.333333333333336</v>
      </c>
      <c r="L45" s="238"/>
      <c r="M45" s="254">
        <f>100*M40/M28</f>
        <v>37.5</v>
      </c>
      <c r="N45" s="238"/>
      <c r="O45" s="254">
        <f>100*O40/O28</f>
        <v>40</v>
      </c>
      <c r="P45" s="238"/>
      <c r="Q45" s="254">
        <f>100*Q40/Q28</f>
        <v>37.5</v>
      </c>
      <c r="R45" s="238"/>
      <c r="S45" s="254">
        <f>100*S40/S28</f>
        <v>39.285714285714285</v>
      </c>
      <c r="T45" s="238"/>
      <c r="U45" s="254">
        <f>100*U40/U28</f>
        <v>34.375</v>
      </c>
      <c r="V45" s="238"/>
      <c r="W45" s="254">
        <f>100*W40/W28</f>
        <v>38.888888888888886</v>
      </c>
      <c r="X45" s="238"/>
      <c r="Y45" s="254">
        <f>100*Y40/Y28</f>
        <v>37.5</v>
      </c>
      <c r="Z45" s="238"/>
      <c r="AA45" s="254">
        <f>100*AA40/AA28</f>
        <v>38.636363636363633</v>
      </c>
      <c r="AB45" s="238"/>
      <c r="AC45" s="254">
        <f>100*AC40/AC28</f>
        <v>37.5</v>
      </c>
      <c r="AD45" s="238"/>
      <c r="AE45" s="254">
        <f>100*AE40/AE28</f>
        <v>38.46153846153846</v>
      </c>
      <c r="AF45" s="238"/>
      <c r="AG45" s="254">
        <f>100*AG40/AG28</f>
        <v>37.5</v>
      </c>
      <c r="AH45" s="238"/>
      <c r="AI45" s="254">
        <f>100*AI40/AI28</f>
        <v>36.666666666666664</v>
      </c>
      <c r="AJ45" s="238"/>
      <c r="AK45" s="254">
        <f>100*AK40/AK28</f>
        <v>37.5</v>
      </c>
      <c r="AL45" s="238"/>
      <c r="AM45" s="254">
        <f>100*AM40/AM28</f>
        <v>38.235294117647058</v>
      </c>
      <c r="AN45" s="238"/>
      <c r="AO45" s="254">
        <f>100*AO40/AO28</f>
        <v>36.111111111111114</v>
      </c>
      <c r="AP45" s="238"/>
      <c r="AQ45" s="254">
        <f>100*AQ40/AQ28</f>
        <v>36.842105263157897</v>
      </c>
      <c r="AR45" s="238"/>
      <c r="AS45" s="254">
        <f>100*AS40/AS28</f>
        <v>36.25</v>
      </c>
      <c r="AT45" s="238"/>
      <c r="AU45" s="254">
        <f>100*AU40/AU28</f>
        <v>35.714285714285715</v>
      </c>
      <c r="AV45" s="238"/>
      <c r="AW45" s="254">
        <f>100*AW40/AW28</f>
        <v>36.363636363636367</v>
      </c>
      <c r="AX45" s="238"/>
      <c r="AY45" s="254">
        <f>100*AY40/AY28</f>
        <v>34.782608695652172</v>
      </c>
      <c r="AZ45" s="238"/>
      <c r="BA45" s="254">
        <f>100*BA40/BA28</f>
        <v>35.416666666666664</v>
      </c>
      <c r="BB45" s="238"/>
      <c r="BC45" s="254">
        <f>100*BC40/BC28</f>
        <v>35</v>
      </c>
      <c r="BD45" s="253"/>
    </row>
    <row r="46" spans="1:56" ht="15.75" x14ac:dyDescent="0.25">
      <c r="B46" s="233"/>
      <c r="C46" s="234"/>
      <c r="D46" s="562"/>
      <c r="E46" s="563"/>
      <c r="F46" s="243" t="s">
        <v>24</v>
      </c>
      <c r="G46" s="256">
        <f>100*G41/G28</f>
        <v>25</v>
      </c>
      <c r="H46" s="237"/>
      <c r="I46" s="256">
        <f>100*I41/I28</f>
        <v>25</v>
      </c>
      <c r="J46" s="238"/>
      <c r="K46" s="256">
        <f>100*K41/K28</f>
        <v>33.333333333333336</v>
      </c>
      <c r="L46" s="238"/>
      <c r="M46" s="256">
        <f>100*M41/M28</f>
        <v>25</v>
      </c>
      <c r="N46" s="238"/>
      <c r="O46" s="256">
        <f>100*O41/O28</f>
        <v>25</v>
      </c>
      <c r="P46" s="238"/>
      <c r="Q46" s="256">
        <f>100*Q41/Q28</f>
        <v>25</v>
      </c>
      <c r="R46" s="238"/>
      <c r="S46" s="256">
        <f>100*S41/S28</f>
        <v>21.428571428571427</v>
      </c>
      <c r="T46" s="238"/>
      <c r="U46" s="256">
        <f>100*U41/U28</f>
        <v>25</v>
      </c>
      <c r="V46" s="238"/>
      <c r="W46" s="256">
        <f>100*W41/W28</f>
        <v>25</v>
      </c>
      <c r="X46" s="238"/>
      <c r="Y46" s="256">
        <f>100*Y41/Y28</f>
        <v>27.5</v>
      </c>
      <c r="Z46" s="238"/>
      <c r="AA46" s="256">
        <f>100*AA41/AA28</f>
        <v>25</v>
      </c>
      <c r="AB46" s="238"/>
      <c r="AC46" s="256">
        <f>100*AC41/AC28</f>
        <v>25</v>
      </c>
      <c r="AD46" s="238"/>
      <c r="AE46" s="256">
        <f>100*AE41/AE28</f>
        <v>25</v>
      </c>
      <c r="AF46" s="238"/>
      <c r="AG46" s="256">
        <f>100*AG41/AG28</f>
        <v>25</v>
      </c>
      <c r="AH46" s="238"/>
      <c r="AI46" s="256">
        <f>100*AI41/AI28</f>
        <v>26.666666666666668</v>
      </c>
      <c r="AJ46" s="238"/>
      <c r="AK46" s="256">
        <f>100*AK41/AK28</f>
        <v>25</v>
      </c>
      <c r="AL46" s="238"/>
      <c r="AM46" s="256">
        <f>100*AM41/AM28</f>
        <v>23.529411764705884</v>
      </c>
      <c r="AN46" s="238"/>
      <c r="AO46" s="256">
        <f>100*AO41/AO28</f>
        <v>25</v>
      </c>
      <c r="AP46" s="238"/>
      <c r="AQ46" s="256">
        <f>100*AQ41/AQ28</f>
        <v>23.684210526315791</v>
      </c>
      <c r="AR46" s="238"/>
      <c r="AS46" s="256">
        <f>100*AS41/AS28</f>
        <v>23.75</v>
      </c>
      <c r="AT46" s="238"/>
      <c r="AU46" s="256">
        <f>100*AU41/AU28</f>
        <v>25</v>
      </c>
      <c r="AV46" s="238"/>
      <c r="AW46" s="256">
        <f>100*AW41/AW28</f>
        <v>23.863636363636363</v>
      </c>
      <c r="AX46" s="238"/>
      <c r="AY46" s="256">
        <f>100*AY41/AY28</f>
        <v>23.913043478260871</v>
      </c>
      <c r="AZ46" s="238"/>
      <c r="BA46" s="256">
        <f>100*BA41/BA28</f>
        <v>25</v>
      </c>
      <c r="BB46" s="238"/>
      <c r="BC46" s="256">
        <f>100*BC41/BC28</f>
        <v>24</v>
      </c>
      <c r="BD46" s="253"/>
    </row>
    <row r="47" spans="1:56" ht="15.75" x14ac:dyDescent="0.25">
      <c r="B47" s="233"/>
      <c r="C47" s="234"/>
      <c r="D47" s="562"/>
      <c r="E47" s="563"/>
      <c r="F47" s="245" t="s">
        <v>13</v>
      </c>
      <c r="G47" s="257">
        <f>100*G42/G28</f>
        <v>25</v>
      </c>
      <c r="H47" s="237"/>
      <c r="I47" s="257">
        <f>100*I42/I28</f>
        <v>25</v>
      </c>
      <c r="J47" s="238"/>
      <c r="K47" s="257">
        <f>100*K42/K28</f>
        <v>16.666666666666668</v>
      </c>
      <c r="L47" s="238"/>
      <c r="M47" s="257">
        <f>100*M42/M28</f>
        <v>25</v>
      </c>
      <c r="N47" s="238"/>
      <c r="O47" s="257">
        <f>100*O42/O28</f>
        <v>25</v>
      </c>
      <c r="P47" s="238"/>
      <c r="Q47" s="257">
        <f>100*Q42/Q28</f>
        <v>20.833333333333332</v>
      </c>
      <c r="R47" s="238"/>
      <c r="S47" s="257">
        <f>100*S42/S28</f>
        <v>21.428571428571427</v>
      </c>
      <c r="T47" s="238"/>
      <c r="U47" s="257">
        <f>100*U42/U28</f>
        <v>25</v>
      </c>
      <c r="V47" s="238"/>
      <c r="W47" s="257">
        <f>100*W42/W28</f>
        <v>22.222222222222221</v>
      </c>
      <c r="X47" s="238"/>
      <c r="Y47" s="257">
        <f>100*Y42/Y28</f>
        <v>20</v>
      </c>
      <c r="Z47" s="238"/>
      <c r="AA47" s="257">
        <f>100*AA42/AA28</f>
        <v>20.454545454545453</v>
      </c>
      <c r="AB47" s="238"/>
      <c r="AC47" s="257">
        <f>100*AC42/AC28</f>
        <v>22.916666666666668</v>
      </c>
      <c r="AD47" s="238"/>
      <c r="AE47" s="257">
        <f>100*AE42/AE28</f>
        <v>23.076923076923077</v>
      </c>
      <c r="AF47" s="238"/>
      <c r="AG47" s="257">
        <f>100*AG42/AG28</f>
        <v>23.214285714285715</v>
      </c>
      <c r="AH47" s="238"/>
      <c r="AI47" s="257">
        <f>100*AI42/AI28</f>
        <v>21.666666666666668</v>
      </c>
      <c r="AJ47" s="238"/>
      <c r="AK47" s="257">
        <f>100*AK42/AK28</f>
        <v>21.875</v>
      </c>
      <c r="AL47" s="238"/>
      <c r="AM47" s="257">
        <f>100*AM42/AM28</f>
        <v>20.588235294117649</v>
      </c>
      <c r="AN47" s="238"/>
      <c r="AO47" s="257">
        <f>100*AO42/AO28</f>
        <v>22.222222222222221</v>
      </c>
      <c r="AP47" s="238"/>
      <c r="AQ47" s="257">
        <f>100*AQ42/AQ28</f>
        <v>22.368421052631579</v>
      </c>
      <c r="AR47" s="238"/>
      <c r="AS47" s="257">
        <f>100*AS42/AS28</f>
        <v>21.25</v>
      </c>
      <c r="AT47" s="238"/>
      <c r="AU47" s="257">
        <f>100*AU42/AU28</f>
        <v>21.428571428571427</v>
      </c>
      <c r="AV47" s="238"/>
      <c r="AW47" s="257">
        <f>100*AW42/AW28</f>
        <v>20.454545454545453</v>
      </c>
      <c r="AX47" s="238"/>
      <c r="AY47" s="257">
        <f>100*AY42/AY28</f>
        <v>21.739130434782609</v>
      </c>
      <c r="AZ47" s="238"/>
      <c r="BA47" s="257">
        <f>100*BA42/BA28</f>
        <v>20.833333333333332</v>
      </c>
      <c r="BB47" s="238"/>
      <c r="BC47" s="257">
        <f>100*BC42/BC28</f>
        <v>21</v>
      </c>
      <c r="BD47" s="253"/>
    </row>
    <row r="48" spans="1:56" ht="15.75" x14ac:dyDescent="0.25">
      <c r="B48" s="233"/>
      <c r="C48" s="234"/>
      <c r="D48" s="564"/>
      <c r="E48" s="565"/>
      <c r="F48" s="248" t="s">
        <v>135</v>
      </c>
      <c r="G48" s="258">
        <f>100*G43/G28</f>
        <v>25</v>
      </c>
      <c r="H48" s="237"/>
      <c r="I48" s="258">
        <f>100*I43/I28</f>
        <v>25</v>
      </c>
      <c r="J48" s="238"/>
      <c r="K48" s="258">
        <f>100*K43/K28</f>
        <v>16.666666666666668</v>
      </c>
      <c r="L48" s="238"/>
      <c r="M48" s="258">
        <f>100*M43/M28</f>
        <v>12.5</v>
      </c>
      <c r="N48" s="238"/>
      <c r="O48" s="258">
        <f>100*O43/O28</f>
        <v>10</v>
      </c>
      <c r="P48" s="238"/>
      <c r="Q48" s="258">
        <f>100*Q43/Q28</f>
        <v>16.666666666666668</v>
      </c>
      <c r="R48" s="238"/>
      <c r="S48" s="258">
        <f>100*S43/S28</f>
        <v>17.857142857142858</v>
      </c>
      <c r="T48" s="238"/>
      <c r="U48" s="258">
        <f>100*U43/U28</f>
        <v>15.625</v>
      </c>
      <c r="V48" s="238"/>
      <c r="W48" s="258">
        <f>100*W43/W28</f>
        <v>13.888888888888889</v>
      </c>
      <c r="X48" s="238"/>
      <c r="Y48" s="258">
        <f>100*Y43/Y28</f>
        <v>15</v>
      </c>
      <c r="Z48" s="238"/>
      <c r="AA48" s="258">
        <f>100*AA43/AA28</f>
        <v>15.909090909090908</v>
      </c>
      <c r="AB48" s="238"/>
      <c r="AC48" s="258">
        <f>100*AC43/AC28</f>
        <v>14.583333333333334</v>
      </c>
      <c r="AD48" s="238"/>
      <c r="AE48" s="258">
        <f>100*AE43/AE28</f>
        <v>13.461538461538462</v>
      </c>
      <c r="AF48" s="238"/>
      <c r="AG48" s="258">
        <f>100*AG43/AG28</f>
        <v>14.285714285714286</v>
      </c>
      <c r="AH48" s="238"/>
      <c r="AI48" s="258">
        <f>100*AI43/AI28</f>
        <v>15</v>
      </c>
      <c r="AJ48" s="238"/>
      <c r="AK48" s="258">
        <f>100*AK43/AK28</f>
        <v>15.625</v>
      </c>
      <c r="AL48" s="238"/>
      <c r="AM48" s="258">
        <f>100*AM43/AM28</f>
        <v>17.647058823529413</v>
      </c>
      <c r="AN48" s="238"/>
      <c r="AO48" s="258">
        <f>100*AO43/AO28</f>
        <v>16.666666666666668</v>
      </c>
      <c r="AP48" s="238"/>
      <c r="AQ48" s="258">
        <f>100*AQ43/AQ28</f>
        <v>17.105263157894736</v>
      </c>
      <c r="AR48" s="238"/>
      <c r="AS48" s="258">
        <f>100*AS43/AS28</f>
        <v>18.75</v>
      </c>
      <c r="AT48" s="238"/>
      <c r="AU48" s="258">
        <f>100*AU43/AU28</f>
        <v>17.857142857142858</v>
      </c>
      <c r="AV48" s="238"/>
      <c r="AW48" s="258">
        <f>100*AW43/AW28</f>
        <v>19.318181818181817</v>
      </c>
      <c r="AX48" s="238"/>
      <c r="AY48" s="258">
        <f>100*AY43/AY28</f>
        <v>19.565217391304348</v>
      </c>
      <c r="AZ48" s="238"/>
      <c r="BA48" s="258">
        <f>100*BA43/BA28</f>
        <v>18.75</v>
      </c>
      <c r="BB48" s="238"/>
      <c r="BC48" s="258">
        <f>100*BC43/BC28</f>
        <v>20</v>
      </c>
      <c r="BD48" s="253"/>
    </row>
    <row r="49" spans="1:56" ht="16.5" thickBot="1" x14ac:dyDescent="0.3">
      <c r="B49" s="233"/>
      <c r="C49" s="234"/>
      <c r="D49" s="259"/>
      <c r="E49" s="259"/>
      <c r="F49" s="251"/>
      <c r="G49" s="238"/>
      <c r="H49" s="255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8"/>
      <c r="AW49" s="238"/>
      <c r="AX49" s="238"/>
      <c r="AY49" s="238"/>
      <c r="AZ49" s="238"/>
      <c r="BA49" s="238"/>
      <c r="BB49" s="238"/>
      <c r="BC49" s="238"/>
      <c r="BD49" s="253"/>
    </row>
    <row r="50" spans="1:56" ht="16.5" thickTop="1" x14ac:dyDescent="0.2">
      <c r="B50" s="233"/>
      <c r="C50" s="234"/>
      <c r="D50" s="259"/>
      <c r="E50" s="259"/>
      <c r="F50" s="355" t="s">
        <v>131</v>
      </c>
      <c r="G50" s="333">
        <f>SUM(G45:G48)</f>
        <v>100</v>
      </c>
      <c r="H50" s="332"/>
      <c r="I50" s="333">
        <f>SUM(I45:I48)</f>
        <v>100</v>
      </c>
      <c r="J50" s="334"/>
      <c r="K50" s="333">
        <f>SUM(K45:K48)</f>
        <v>100.00000000000001</v>
      </c>
      <c r="L50" s="329"/>
      <c r="M50" s="333">
        <f>SUM(M45:M48)</f>
        <v>100</v>
      </c>
      <c r="N50" s="330"/>
      <c r="O50" s="333">
        <f>SUM(O45:O48)</f>
        <v>100</v>
      </c>
      <c r="P50" s="332"/>
      <c r="Q50" s="333">
        <f>SUM(Q45:Q48)</f>
        <v>100</v>
      </c>
      <c r="R50" s="329"/>
      <c r="S50" s="333">
        <f>SUM(S45:S48)</f>
        <v>100</v>
      </c>
      <c r="T50" s="329"/>
      <c r="U50" s="333">
        <f>SUM(U45:U48)</f>
        <v>100</v>
      </c>
      <c r="V50" s="329"/>
      <c r="W50" s="333">
        <f>SUM(W45:W48)</f>
        <v>100</v>
      </c>
      <c r="X50" s="329"/>
      <c r="Y50" s="333">
        <f>SUM(Y45:Y48)</f>
        <v>100</v>
      </c>
      <c r="Z50" s="329"/>
      <c r="AA50" s="333">
        <f>SUM(AA45:AA48)</f>
        <v>100</v>
      </c>
      <c r="AB50" s="329"/>
      <c r="AC50" s="333">
        <f>SUM(AC45:AC48)</f>
        <v>100</v>
      </c>
      <c r="AD50" s="329"/>
      <c r="AE50" s="333">
        <f>SUM(AE45:AE48)</f>
        <v>100</v>
      </c>
      <c r="AF50" s="329"/>
      <c r="AG50" s="333">
        <f>SUM(AG45:AG48)</f>
        <v>100.00000000000001</v>
      </c>
      <c r="AH50" s="329"/>
      <c r="AI50" s="333">
        <f>SUM(AI45:AI48)</f>
        <v>100</v>
      </c>
      <c r="AJ50" s="329"/>
      <c r="AK50" s="333">
        <f>SUM(AK45:AK48)</f>
        <v>100</v>
      </c>
      <c r="AL50" s="329"/>
      <c r="AM50" s="333">
        <f>SUM(AM45:AM48)</f>
        <v>100</v>
      </c>
      <c r="AN50" s="329"/>
      <c r="AO50" s="333">
        <f>SUM(AO45:AO48)</f>
        <v>100.00000000000001</v>
      </c>
      <c r="AP50" s="329"/>
      <c r="AQ50" s="333">
        <f>SUM(AQ45:AQ48)</f>
        <v>100</v>
      </c>
      <c r="AR50" s="329"/>
      <c r="AS50" s="333">
        <f>SUM(AS45:AS48)</f>
        <v>100</v>
      </c>
      <c r="AT50" s="329"/>
      <c r="AU50" s="333">
        <f>SUM(AU45:AU48)</f>
        <v>100</v>
      </c>
      <c r="AV50" s="329"/>
      <c r="AW50" s="333">
        <f>SUM(AW45:AW48)</f>
        <v>100</v>
      </c>
      <c r="AX50" s="329"/>
      <c r="AY50" s="333">
        <f>SUM(AY45:AY48)</f>
        <v>100</v>
      </c>
      <c r="AZ50" s="329"/>
      <c r="BA50" s="333">
        <f>SUM(BA45:BA48)</f>
        <v>100</v>
      </c>
      <c r="BB50" s="329"/>
      <c r="BC50" s="333">
        <f>SUM(BC45:BC48)</f>
        <v>100</v>
      </c>
      <c r="BD50" s="253"/>
    </row>
    <row r="51" spans="1:56" s="212" customFormat="1" ht="14.25" x14ac:dyDescent="0.2">
      <c r="A51" s="113"/>
      <c r="B51" s="261"/>
      <c r="C51" s="262"/>
      <c r="D51" s="263"/>
      <c r="E51" s="263"/>
      <c r="F51" s="264"/>
      <c r="G51" s="262"/>
      <c r="H51" s="262"/>
      <c r="I51" s="262"/>
      <c r="J51" s="262"/>
      <c r="K51" s="262"/>
      <c r="L51" s="262"/>
      <c r="M51" s="262"/>
      <c r="N51" s="262"/>
      <c r="O51" s="262"/>
      <c r="P51" s="262"/>
      <c r="Q51" s="262"/>
      <c r="R51" s="262"/>
      <c r="S51" s="262"/>
      <c r="T51" s="262"/>
      <c r="U51" s="262"/>
      <c r="V51" s="262"/>
      <c r="W51" s="265"/>
      <c r="X51" s="338"/>
      <c r="Y51" s="265"/>
      <c r="Z51" s="338"/>
      <c r="AA51" s="265"/>
      <c r="AB51" s="338"/>
      <c r="AC51" s="265"/>
      <c r="AD51" s="338"/>
      <c r="AE51" s="265"/>
      <c r="AF51" s="338"/>
      <c r="AG51" s="265"/>
      <c r="AH51" s="338"/>
      <c r="AI51" s="265"/>
      <c r="AJ51" s="338"/>
      <c r="AK51" s="265"/>
      <c r="AL51" s="338"/>
      <c r="AM51" s="265"/>
      <c r="AN51" s="338"/>
      <c r="AO51" s="265"/>
      <c r="AP51" s="338"/>
      <c r="AQ51" s="265"/>
      <c r="AR51" s="338"/>
      <c r="AS51" s="265"/>
      <c r="AT51" s="338"/>
      <c r="AU51" s="265"/>
      <c r="AV51" s="338"/>
      <c r="AW51" s="265"/>
      <c r="AX51" s="338"/>
      <c r="AY51" s="265"/>
      <c r="AZ51" s="338"/>
      <c r="BA51" s="265"/>
      <c r="BB51" s="338"/>
      <c r="BC51" s="265"/>
      <c r="BD51" s="266"/>
    </row>
    <row r="52" spans="1:56" ht="14.25" x14ac:dyDescent="0.2">
      <c r="B52" s="231"/>
      <c r="C52" s="231"/>
      <c r="D52" s="267"/>
      <c r="E52" s="267"/>
      <c r="F52" s="267"/>
      <c r="G52" s="268"/>
      <c r="H52" s="269"/>
      <c r="I52" s="268"/>
      <c r="J52" s="269"/>
      <c r="K52" s="268"/>
      <c r="L52" s="269"/>
      <c r="M52" s="268"/>
      <c r="N52" s="269"/>
      <c r="O52" s="268"/>
      <c r="P52" s="269"/>
      <c r="Q52" s="268"/>
      <c r="R52" s="269"/>
      <c r="S52" s="268"/>
      <c r="T52" s="269"/>
      <c r="U52" s="268"/>
      <c r="V52" s="269"/>
      <c r="W52" s="268"/>
      <c r="X52" s="269"/>
      <c r="Y52" s="268"/>
      <c r="Z52" s="269"/>
      <c r="AA52" s="268"/>
      <c r="AB52" s="269"/>
      <c r="AC52" s="270"/>
      <c r="AD52" s="269"/>
      <c r="AE52" s="268"/>
      <c r="AF52" s="269"/>
      <c r="AG52" s="268"/>
      <c r="AH52" s="269"/>
      <c r="AI52" s="268"/>
      <c r="AJ52" s="269"/>
      <c r="AK52" s="268"/>
      <c r="AL52" s="269"/>
      <c r="AM52" s="268"/>
      <c r="AN52" s="269"/>
      <c r="AO52" s="268"/>
      <c r="AP52" s="269"/>
      <c r="AQ52" s="268"/>
      <c r="AR52" s="269"/>
      <c r="AS52" s="268"/>
      <c r="AT52" s="269"/>
      <c r="AU52" s="268"/>
      <c r="AV52" s="269"/>
      <c r="AW52" s="268"/>
      <c r="AX52" s="269"/>
      <c r="AY52" s="268"/>
      <c r="AZ52" s="269"/>
      <c r="BA52" s="268"/>
      <c r="BB52" s="269"/>
      <c r="BC52" s="268"/>
      <c r="BD52" s="268"/>
    </row>
    <row r="53" spans="1:56" ht="20.25" x14ac:dyDescent="0.2">
      <c r="B53" s="241"/>
      <c r="C53" s="241"/>
      <c r="D53" s="271"/>
      <c r="E53" s="271"/>
      <c r="F53" s="272"/>
      <c r="G53" s="241"/>
      <c r="H53" s="241"/>
      <c r="I53" s="241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273"/>
      <c r="U53" s="273"/>
      <c r="V53" s="273"/>
      <c r="W53" s="273"/>
      <c r="X53" s="273"/>
      <c r="Y53" s="273"/>
      <c r="Z53" s="273"/>
      <c r="AA53" s="273"/>
      <c r="AB53" s="273"/>
      <c r="AC53" s="273"/>
      <c r="AD53" s="273"/>
      <c r="AE53" s="273"/>
      <c r="AF53" s="273"/>
      <c r="AG53" s="273"/>
      <c r="AH53" s="269"/>
      <c r="AI53" s="268"/>
      <c r="AJ53" s="269"/>
      <c r="AK53" s="268"/>
      <c r="AL53" s="269"/>
      <c r="AM53" s="268"/>
      <c r="AN53" s="269"/>
      <c r="AO53" s="268"/>
      <c r="AP53" s="269"/>
      <c r="AQ53" s="268"/>
      <c r="AR53" s="269"/>
      <c r="AS53" s="268"/>
      <c r="AT53" s="269"/>
      <c r="AU53" s="268"/>
      <c r="AV53" s="269"/>
      <c r="AW53" s="268"/>
      <c r="AX53" s="269"/>
      <c r="AY53" s="268"/>
      <c r="AZ53" s="269"/>
      <c r="BA53" s="268"/>
      <c r="BB53" s="269"/>
      <c r="BC53" s="268"/>
      <c r="BD53" s="268"/>
    </row>
    <row r="54" spans="1:56" ht="18" x14ac:dyDescent="0.2">
      <c r="B54" s="274"/>
      <c r="C54" s="274"/>
      <c r="D54" s="275"/>
      <c r="E54" s="275"/>
      <c r="F54" s="275"/>
      <c r="G54" s="241"/>
      <c r="H54" s="241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  <c r="AG54" s="273"/>
      <c r="AH54" s="276"/>
      <c r="AI54" s="277"/>
      <c r="AJ54" s="277"/>
      <c r="AK54" s="277"/>
      <c r="AL54" s="277"/>
      <c r="AM54" s="277"/>
      <c r="AN54" s="276"/>
      <c r="AO54" s="277"/>
      <c r="AP54" s="277"/>
      <c r="AQ54" s="277"/>
      <c r="AR54" s="277"/>
      <c r="AS54" s="277"/>
      <c r="AT54" s="277"/>
      <c r="AU54" s="277"/>
      <c r="AV54" s="277"/>
      <c r="AW54" s="277"/>
      <c r="AX54" s="277"/>
      <c r="AY54" s="277"/>
      <c r="AZ54" s="277"/>
      <c r="BA54" s="277"/>
      <c r="BB54" s="277"/>
      <c r="BC54" s="277"/>
      <c r="BD54" s="277"/>
    </row>
    <row r="55" spans="1:56" ht="20.25" x14ac:dyDescent="0.25">
      <c r="B55" s="278"/>
      <c r="C55" s="278"/>
      <c r="D55" s="271"/>
      <c r="E55" s="279"/>
      <c r="F55" s="280"/>
      <c r="G55" s="275"/>
      <c r="H55" s="275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6"/>
      <c r="AI55" s="277"/>
      <c r="AJ55" s="277"/>
      <c r="AK55" s="277"/>
      <c r="AL55" s="277"/>
      <c r="AM55" s="277"/>
      <c r="AN55" s="276"/>
      <c r="AO55" s="277"/>
      <c r="AP55" s="277"/>
      <c r="AQ55" s="277"/>
      <c r="AR55" s="277"/>
      <c r="AS55" s="277"/>
      <c r="AT55" s="277"/>
      <c r="AU55" s="277"/>
      <c r="AV55" s="277"/>
      <c r="AW55" s="277"/>
      <c r="AX55" s="277"/>
      <c r="AY55" s="277"/>
      <c r="AZ55" s="277"/>
      <c r="BA55" s="277"/>
      <c r="BB55" s="277"/>
      <c r="BC55" s="277"/>
      <c r="BD55" s="277"/>
    </row>
    <row r="56" spans="1:56" ht="18" x14ac:dyDescent="0.25">
      <c r="B56" s="278"/>
      <c r="C56" s="278"/>
      <c r="D56" s="281"/>
      <c r="E56" s="282"/>
      <c r="F56" s="280"/>
      <c r="G56" s="275"/>
      <c r="H56" s="275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6"/>
      <c r="AI56" s="277"/>
      <c r="AJ56" s="277"/>
      <c r="AK56" s="277"/>
      <c r="AL56" s="277"/>
      <c r="AM56" s="277"/>
      <c r="AN56" s="276"/>
      <c r="AO56" s="277"/>
      <c r="AP56" s="277"/>
      <c r="AQ56" s="277"/>
      <c r="AR56" s="277"/>
      <c r="AS56" s="277"/>
      <c r="AT56" s="277"/>
      <c r="AU56" s="277"/>
      <c r="AV56" s="277"/>
      <c r="AW56" s="277"/>
      <c r="AX56" s="277"/>
      <c r="AY56" s="277"/>
      <c r="AZ56" s="277"/>
      <c r="BA56" s="277"/>
      <c r="BB56" s="277"/>
      <c r="BC56" s="277"/>
      <c r="BD56" s="277"/>
    </row>
    <row r="57" spans="1:56" ht="18" x14ac:dyDescent="0.25">
      <c r="B57" s="278"/>
      <c r="C57" s="278"/>
      <c r="D57" s="281"/>
      <c r="E57" s="282"/>
      <c r="F57" s="281"/>
      <c r="G57" s="275"/>
      <c r="H57" s="275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6"/>
      <c r="AI57" s="277"/>
      <c r="AJ57" s="277"/>
      <c r="AK57" s="277"/>
      <c r="AL57" s="277"/>
      <c r="AM57" s="277"/>
      <c r="AN57" s="276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</row>
    <row r="58" spans="1:56" s="288" customFormat="1" ht="11.25" x14ac:dyDescent="0.2">
      <c r="B58" s="269"/>
      <c r="C58" s="269"/>
      <c r="D58" s="269"/>
      <c r="E58" s="283"/>
      <c r="F58" s="269"/>
      <c r="G58" s="284"/>
      <c r="H58" s="284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6"/>
      <c r="AI58" s="287"/>
      <c r="AJ58" s="287"/>
      <c r="AK58" s="287"/>
      <c r="AL58" s="287"/>
      <c r="AM58" s="287"/>
      <c r="AN58" s="286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/>
      <c r="BD58" s="287"/>
    </row>
    <row r="59" spans="1:56" ht="18" x14ac:dyDescent="0.25">
      <c r="B59" s="278"/>
      <c r="C59" s="278"/>
      <c r="D59" s="281"/>
      <c r="E59" s="279"/>
      <c r="F59" s="281"/>
      <c r="G59" s="275"/>
      <c r="H59" s="275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6"/>
      <c r="AI59" s="277"/>
      <c r="AJ59" s="277"/>
      <c r="AK59" s="277"/>
      <c r="AL59" s="277"/>
      <c r="AM59" s="277"/>
      <c r="AN59" s="276"/>
      <c r="AO59" s="277"/>
      <c r="AP59" s="277"/>
      <c r="AQ59" s="277"/>
      <c r="AR59" s="277"/>
      <c r="AS59" s="277"/>
      <c r="AT59" s="277"/>
      <c r="AU59" s="277"/>
      <c r="AV59" s="277"/>
      <c r="AW59" s="277"/>
      <c r="AX59" s="277"/>
      <c r="AY59" s="277"/>
      <c r="AZ59" s="277"/>
      <c r="BA59" s="277"/>
      <c r="BB59" s="277"/>
      <c r="BC59" s="277"/>
      <c r="BD59" s="277"/>
    </row>
    <row r="60" spans="1:56" s="288" customFormat="1" ht="11.25" x14ac:dyDescent="0.2">
      <c r="B60" s="269"/>
      <c r="C60" s="269"/>
      <c r="D60" s="269"/>
      <c r="E60" s="283"/>
      <c r="F60" s="269"/>
      <c r="G60" s="284"/>
      <c r="H60" s="284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6"/>
      <c r="AI60" s="287"/>
      <c r="AJ60" s="287"/>
      <c r="AK60" s="287"/>
      <c r="AL60" s="287"/>
      <c r="AM60" s="287"/>
      <c r="AN60" s="286"/>
      <c r="AO60" s="287"/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  <c r="BA60" s="287"/>
      <c r="BB60" s="287"/>
      <c r="BC60" s="287"/>
      <c r="BD60" s="287"/>
    </row>
    <row r="61" spans="1:56" ht="18" x14ac:dyDescent="0.25">
      <c r="B61" s="278"/>
      <c r="C61" s="278"/>
      <c r="D61" s="281"/>
      <c r="E61" s="279"/>
      <c r="F61" s="281"/>
      <c r="G61" s="275"/>
      <c r="H61" s="275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6"/>
      <c r="AI61" s="277"/>
      <c r="AJ61" s="277"/>
      <c r="AK61" s="277"/>
      <c r="AL61" s="277"/>
      <c r="AM61" s="277"/>
      <c r="AN61" s="276"/>
      <c r="AO61" s="277"/>
      <c r="AP61" s="277"/>
      <c r="AQ61" s="277"/>
      <c r="AR61" s="277"/>
      <c r="AS61" s="277"/>
      <c r="AT61" s="277"/>
      <c r="AU61" s="277"/>
      <c r="AV61" s="277"/>
      <c r="AW61" s="277"/>
      <c r="AX61" s="277"/>
      <c r="AY61" s="277"/>
      <c r="AZ61" s="277"/>
      <c r="BA61" s="277"/>
      <c r="BB61" s="277"/>
      <c r="BC61" s="277"/>
      <c r="BD61" s="277"/>
    </row>
    <row r="62" spans="1:56" ht="18" x14ac:dyDescent="0.25">
      <c r="B62" s="144"/>
      <c r="C62" s="144"/>
      <c r="D62" s="116"/>
      <c r="E62" s="289"/>
      <c r="F62" s="116"/>
      <c r="G62" s="290"/>
      <c r="H62" s="290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2"/>
      <c r="AI62" s="293"/>
      <c r="AJ62" s="293"/>
      <c r="AK62" s="293"/>
      <c r="AL62" s="293"/>
      <c r="AM62" s="293"/>
      <c r="AN62" s="292"/>
      <c r="AO62" s="293"/>
      <c r="AP62" s="293"/>
      <c r="AQ62" s="293"/>
      <c r="AR62" s="293"/>
      <c r="AS62" s="293"/>
      <c r="AT62" s="293"/>
      <c r="AU62" s="293"/>
      <c r="AV62" s="293"/>
      <c r="AW62" s="293"/>
      <c r="AX62" s="293"/>
      <c r="AY62" s="293"/>
      <c r="AZ62" s="293"/>
      <c r="BA62" s="293"/>
      <c r="BB62" s="293"/>
      <c r="BC62" s="293"/>
      <c r="BD62" s="293"/>
    </row>
    <row r="63" spans="1:56" ht="20.25" x14ac:dyDescent="0.3">
      <c r="B63" s="144"/>
      <c r="C63" s="144"/>
      <c r="D63" s="294"/>
      <c r="E63" s="289"/>
      <c r="F63" s="116"/>
      <c r="G63" s="290"/>
      <c r="H63" s="290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2"/>
      <c r="AI63" s="293"/>
      <c r="AJ63" s="293"/>
      <c r="AK63" s="293"/>
      <c r="AL63" s="293"/>
      <c r="AM63" s="293"/>
      <c r="AN63" s="292"/>
      <c r="AO63" s="293"/>
      <c r="AP63" s="293"/>
      <c r="AQ63" s="293"/>
      <c r="AR63" s="293"/>
      <c r="AS63" s="293"/>
      <c r="AT63" s="293"/>
      <c r="AU63" s="293"/>
      <c r="AV63" s="293"/>
      <c r="AW63" s="293"/>
      <c r="AX63" s="293"/>
      <c r="AY63" s="293"/>
      <c r="AZ63" s="293"/>
      <c r="BA63" s="293"/>
      <c r="BB63" s="293"/>
      <c r="BC63" s="293"/>
      <c r="BD63" s="293"/>
    </row>
    <row r="64" spans="1:56" ht="18" x14ac:dyDescent="0.25">
      <c r="B64" s="144"/>
      <c r="C64" s="144"/>
      <c r="D64" s="116"/>
      <c r="E64" s="289"/>
      <c r="F64" s="116"/>
      <c r="G64" s="290"/>
      <c r="H64" s="290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2"/>
      <c r="AI64" s="293"/>
      <c r="AJ64" s="293"/>
      <c r="AK64" s="293"/>
      <c r="AL64" s="293"/>
      <c r="AM64" s="293"/>
      <c r="AN64" s="292"/>
      <c r="AO64" s="293"/>
      <c r="AP64" s="293"/>
      <c r="AQ64" s="293"/>
      <c r="AR64" s="293"/>
      <c r="AS64" s="293"/>
      <c r="AT64" s="293"/>
      <c r="AU64" s="293"/>
      <c r="AV64" s="293"/>
      <c r="AW64" s="293"/>
      <c r="AX64" s="293"/>
      <c r="AY64" s="293"/>
      <c r="AZ64" s="293"/>
      <c r="BA64" s="293"/>
      <c r="BB64" s="293"/>
      <c r="BC64" s="293"/>
      <c r="BD64" s="293"/>
    </row>
    <row r="66" spans="5:5" ht="18" x14ac:dyDescent="0.25">
      <c r="E66" s="295"/>
    </row>
  </sheetData>
  <sheetProtection algorithmName="SHA-512" hashValue="XiXsPWy4/fmi+6qq0OM/q/XpnVne3E+bplv9p6dYTIXiLUkvULFaLuxOzpQnt8KhqEABZE+1I5hFvoJ6BUisfg==" saltValue="QLuxx3i1qJebtTMglr7DLg==" spinCount="100000" sheet="1" selectLockedCells="1" selectUnlockedCells="1"/>
  <mergeCells count="11">
    <mergeCell ref="B21:B27"/>
    <mergeCell ref="B2:BD2"/>
    <mergeCell ref="B3:E3"/>
    <mergeCell ref="G3:BC3"/>
    <mergeCell ref="B5:B8"/>
    <mergeCell ref="B9:B20"/>
    <mergeCell ref="D45:E48"/>
    <mergeCell ref="E30:E32"/>
    <mergeCell ref="B34:D38"/>
    <mergeCell ref="E34:E36"/>
    <mergeCell ref="D40:E4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79998168889431442"/>
    <pageSetUpPr fitToPage="1"/>
  </sheetPr>
  <dimension ref="A1:GC67"/>
  <sheetViews>
    <sheetView showGridLines="0" zoomScale="70" zoomScaleNormal="70" workbookViewId="0"/>
  </sheetViews>
  <sheetFormatPr defaultColWidth="5.7109375" defaultRowHeight="12.75" x14ac:dyDescent="0.2"/>
  <cols>
    <col min="1" max="1" width="3.85546875" style="7" customWidth="1"/>
    <col min="2" max="2" width="13.85546875" style="7" bestFit="1" customWidth="1"/>
    <col min="3" max="3" width="5.85546875" style="7" bestFit="1" customWidth="1"/>
    <col min="4" max="4" width="32.28515625" style="7" bestFit="1" customWidth="1"/>
    <col min="5" max="5" width="37.42578125" style="7" bestFit="1" customWidth="1"/>
    <col min="6" max="6" width="20.28515625" style="7" customWidth="1"/>
    <col min="7" max="12" width="24.7109375" style="7" customWidth="1"/>
    <col min="13" max="13" width="7" style="7" customWidth="1"/>
    <col min="14" max="14" width="25.7109375" style="7" customWidth="1"/>
    <col min="15" max="15" width="32.28515625" style="7" bestFit="1" customWidth="1"/>
    <col min="16" max="16" width="51.42578125" style="7" customWidth="1"/>
    <col min="17" max="17" width="10.7109375" style="7" customWidth="1"/>
    <col min="18" max="18" width="11.85546875" style="7" customWidth="1"/>
    <col min="19" max="19" width="10.7109375" style="7" customWidth="1"/>
    <col min="20" max="21" width="8.7109375" style="7" customWidth="1"/>
    <col min="22" max="22" width="15.28515625" style="7" customWidth="1"/>
    <col min="23" max="52" width="6.140625" style="7" customWidth="1"/>
    <col min="53" max="54" width="6.140625" style="7" hidden="1" customWidth="1"/>
    <col min="55" max="55" width="22.140625" style="7" hidden="1" customWidth="1"/>
    <col min="56" max="78" width="6.140625" style="7" hidden="1" customWidth="1"/>
    <col min="79" max="207" width="6.140625" style="7" customWidth="1"/>
    <col min="208" max="248" width="5.7109375" style="7"/>
    <col min="249" max="249" width="7.28515625" style="7" customWidth="1"/>
    <col min="250" max="250" width="12" style="7" customWidth="1"/>
    <col min="251" max="251" width="4.5703125" style="7" customWidth="1"/>
    <col min="252" max="252" width="25.28515625" style="7" customWidth="1"/>
    <col min="253" max="253" width="16.28515625" style="7" customWidth="1"/>
    <col min="254" max="254" width="18.5703125" style="7" customWidth="1"/>
    <col min="255" max="257" width="20.42578125" style="7" customWidth="1"/>
    <col min="258" max="258" width="20.28515625" style="7" customWidth="1"/>
    <col min="259" max="259" width="20.42578125" style="7" customWidth="1"/>
    <col min="260" max="260" width="21.42578125" style="7" customWidth="1"/>
    <col min="261" max="261" width="25.28515625" style="7" customWidth="1"/>
    <col min="262" max="262" width="8.28515625" style="7" customWidth="1"/>
    <col min="263" max="263" width="10.7109375" style="7" customWidth="1"/>
    <col min="264" max="264" width="11.85546875" style="7" customWidth="1"/>
    <col min="265" max="265" width="10.7109375" style="7" customWidth="1"/>
    <col min="266" max="267" width="8.7109375" style="7" customWidth="1"/>
    <col min="268" max="268" width="15.28515625" style="7" customWidth="1"/>
    <col min="269" max="463" width="6.140625" style="7" customWidth="1"/>
    <col min="464" max="504" width="5.7109375" style="7"/>
    <col min="505" max="505" width="7.28515625" style="7" customWidth="1"/>
    <col min="506" max="506" width="12" style="7" customWidth="1"/>
    <col min="507" max="507" width="4.5703125" style="7" customWidth="1"/>
    <col min="508" max="508" width="25.28515625" style="7" customWidth="1"/>
    <col min="509" max="509" width="16.28515625" style="7" customWidth="1"/>
    <col min="510" max="510" width="18.5703125" style="7" customWidth="1"/>
    <col min="511" max="513" width="20.42578125" style="7" customWidth="1"/>
    <col min="514" max="514" width="20.28515625" style="7" customWidth="1"/>
    <col min="515" max="515" width="20.42578125" style="7" customWidth="1"/>
    <col min="516" max="516" width="21.42578125" style="7" customWidth="1"/>
    <col min="517" max="517" width="25.28515625" style="7" customWidth="1"/>
    <col min="518" max="518" width="8.28515625" style="7" customWidth="1"/>
    <col min="519" max="519" width="10.7109375" style="7" customWidth="1"/>
    <col min="520" max="520" width="11.85546875" style="7" customWidth="1"/>
    <col min="521" max="521" width="10.7109375" style="7" customWidth="1"/>
    <col min="522" max="523" width="8.7109375" style="7" customWidth="1"/>
    <col min="524" max="524" width="15.28515625" style="7" customWidth="1"/>
    <col min="525" max="719" width="6.140625" style="7" customWidth="1"/>
    <col min="720" max="760" width="5.7109375" style="7"/>
    <col min="761" max="761" width="7.28515625" style="7" customWidth="1"/>
    <col min="762" max="762" width="12" style="7" customWidth="1"/>
    <col min="763" max="763" width="4.5703125" style="7" customWidth="1"/>
    <col min="764" max="764" width="25.28515625" style="7" customWidth="1"/>
    <col min="765" max="765" width="16.28515625" style="7" customWidth="1"/>
    <col min="766" max="766" width="18.5703125" style="7" customWidth="1"/>
    <col min="767" max="769" width="20.42578125" style="7" customWidth="1"/>
    <col min="770" max="770" width="20.28515625" style="7" customWidth="1"/>
    <col min="771" max="771" width="20.42578125" style="7" customWidth="1"/>
    <col min="772" max="772" width="21.42578125" style="7" customWidth="1"/>
    <col min="773" max="773" width="25.28515625" style="7" customWidth="1"/>
    <col min="774" max="774" width="8.28515625" style="7" customWidth="1"/>
    <col min="775" max="775" width="10.7109375" style="7" customWidth="1"/>
    <col min="776" max="776" width="11.85546875" style="7" customWidth="1"/>
    <col min="777" max="777" width="10.7109375" style="7" customWidth="1"/>
    <col min="778" max="779" width="8.7109375" style="7" customWidth="1"/>
    <col min="780" max="780" width="15.28515625" style="7" customWidth="1"/>
    <col min="781" max="975" width="6.140625" style="7" customWidth="1"/>
    <col min="976" max="1016" width="5.7109375" style="7"/>
    <col min="1017" max="1017" width="7.28515625" style="7" customWidth="1"/>
    <col min="1018" max="1018" width="12" style="7" customWidth="1"/>
    <col min="1019" max="1019" width="4.5703125" style="7" customWidth="1"/>
    <col min="1020" max="1020" width="25.28515625" style="7" customWidth="1"/>
    <col min="1021" max="1021" width="16.28515625" style="7" customWidth="1"/>
    <col min="1022" max="1022" width="18.5703125" style="7" customWidth="1"/>
    <col min="1023" max="1025" width="20.42578125" style="7" customWidth="1"/>
    <col min="1026" max="1026" width="20.28515625" style="7" customWidth="1"/>
    <col min="1027" max="1027" width="20.42578125" style="7" customWidth="1"/>
    <col min="1028" max="1028" width="21.42578125" style="7" customWidth="1"/>
    <col min="1029" max="1029" width="25.28515625" style="7" customWidth="1"/>
    <col min="1030" max="1030" width="8.28515625" style="7" customWidth="1"/>
    <col min="1031" max="1031" width="10.7109375" style="7" customWidth="1"/>
    <col min="1032" max="1032" width="11.85546875" style="7" customWidth="1"/>
    <col min="1033" max="1033" width="10.7109375" style="7" customWidth="1"/>
    <col min="1034" max="1035" width="8.7109375" style="7" customWidth="1"/>
    <col min="1036" max="1036" width="15.28515625" style="7" customWidth="1"/>
    <col min="1037" max="1231" width="6.140625" style="7" customWidth="1"/>
    <col min="1232" max="1272" width="5.7109375" style="7"/>
    <col min="1273" max="1273" width="7.28515625" style="7" customWidth="1"/>
    <col min="1274" max="1274" width="12" style="7" customWidth="1"/>
    <col min="1275" max="1275" width="4.5703125" style="7" customWidth="1"/>
    <col min="1276" max="1276" width="25.28515625" style="7" customWidth="1"/>
    <col min="1277" max="1277" width="16.28515625" style="7" customWidth="1"/>
    <col min="1278" max="1278" width="18.5703125" style="7" customWidth="1"/>
    <col min="1279" max="1281" width="20.42578125" style="7" customWidth="1"/>
    <col min="1282" max="1282" width="20.28515625" style="7" customWidth="1"/>
    <col min="1283" max="1283" width="20.42578125" style="7" customWidth="1"/>
    <col min="1284" max="1284" width="21.42578125" style="7" customWidth="1"/>
    <col min="1285" max="1285" width="25.28515625" style="7" customWidth="1"/>
    <col min="1286" max="1286" width="8.28515625" style="7" customWidth="1"/>
    <col min="1287" max="1287" width="10.7109375" style="7" customWidth="1"/>
    <col min="1288" max="1288" width="11.85546875" style="7" customWidth="1"/>
    <col min="1289" max="1289" width="10.7109375" style="7" customWidth="1"/>
    <col min="1290" max="1291" width="8.7109375" style="7" customWidth="1"/>
    <col min="1292" max="1292" width="15.28515625" style="7" customWidth="1"/>
    <col min="1293" max="1487" width="6.140625" style="7" customWidth="1"/>
    <col min="1488" max="1528" width="5.7109375" style="7"/>
    <col min="1529" max="1529" width="7.28515625" style="7" customWidth="1"/>
    <col min="1530" max="1530" width="12" style="7" customWidth="1"/>
    <col min="1531" max="1531" width="4.5703125" style="7" customWidth="1"/>
    <col min="1532" max="1532" width="25.28515625" style="7" customWidth="1"/>
    <col min="1533" max="1533" width="16.28515625" style="7" customWidth="1"/>
    <col min="1534" max="1534" width="18.5703125" style="7" customWidth="1"/>
    <col min="1535" max="1537" width="20.42578125" style="7" customWidth="1"/>
    <col min="1538" max="1538" width="20.28515625" style="7" customWidth="1"/>
    <col min="1539" max="1539" width="20.42578125" style="7" customWidth="1"/>
    <col min="1540" max="1540" width="21.42578125" style="7" customWidth="1"/>
    <col min="1541" max="1541" width="25.28515625" style="7" customWidth="1"/>
    <col min="1542" max="1542" width="8.28515625" style="7" customWidth="1"/>
    <col min="1543" max="1543" width="10.7109375" style="7" customWidth="1"/>
    <col min="1544" max="1544" width="11.85546875" style="7" customWidth="1"/>
    <col min="1545" max="1545" width="10.7109375" style="7" customWidth="1"/>
    <col min="1546" max="1547" width="8.7109375" style="7" customWidth="1"/>
    <col min="1548" max="1548" width="15.28515625" style="7" customWidth="1"/>
    <col min="1549" max="1743" width="6.140625" style="7" customWidth="1"/>
    <col min="1744" max="1784" width="5.7109375" style="7"/>
    <col min="1785" max="1785" width="7.28515625" style="7" customWidth="1"/>
    <col min="1786" max="1786" width="12" style="7" customWidth="1"/>
    <col min="1787" max="1787" width="4.5703125" style="7" customWidth="1"/>
    <col min="1788" max="1788" width="25.28515625" style="7" customWidth="1"/>
    <col min="1789" max="1789" width="16.28515625" style="7" customWidth="1"/>
    <col min="1790" max="1790" width="18.5703125" style="7" customWidth="1"/>
    <col min="1791" max="1793" width="20.42578125" style="7" customWidth="1"/>
    <col min="1794" max="1794" width="20.28515625" style="7" customWidth="1"/>
    <col min="1795" max="1795" width="20.42578125" style="7" customWidth="1"/>
    <col min="1796" max="1796" width="21.42578125" style="7" customWidth="1"/>
    <col min="1797" max="1797" width="25.28515625" style="7" customWidth="1"/>
    <col min="1798" max="1798" width="8.28515625" style="7" customWidth="1"/>
    <col min="1799" max="1799" width="10.7109375" style="7" customWidth="1"/>
    <col min="1800" max="1800" width="11.85546875" style="7" customWidth="1"/>
    <col min="1801" max="1801" width="10.7109375" style="7" customWidth="1"/>
    <col min="1802" max="1803" width="8.7109375" style="7" customWidth="1"/>
    <col min="1804" max="1804" width="15.28515625" style="7" customWidth="1"/>
    <col min="1805" max="1999" width="6.140625" style="7" customWidth="1"/>
    <col min="2000" max="2040" width="5.7109375" style="7"/>
    <col min="2041" max="2041" width="7.28515625" style="7" customWidth="1"/>
    <col min="2042" max="2042" width="12" style="7" customWidth="1"/>
    <col min="2043" max="2043" width="4.5703125" style="7" customWidth="1"/>
    <col min="2044" max="2044" width="25.28515625" style="7" customWidth="1"/>
    <col min="2045" max="2045" width="16.28515625" style="7" customWidth="1"/>
    <col min="2046" max="2046" width="18.5703125" style="7" customWidth="1"/>
    <col min="2047" max="2049" width="20.42578125" style="7" customWidth="1"/>
    <col min="2050" max="2050" width="20.28515625" style="7" customWidth="1"/>
    <col min="2051" max="2051" width="20.42578125" style="7" customWidth="1"/>
    <col min="2052" max="2052" width="21.42578125" style="7" customWidth="1"/>
    <col min="2053" max="2053" width="25.28515625" style="7" customWidth="1"/>
    <col min="2054" max="2054" width="8.28515625" style="7" customWidth="1"/>
    <col min="2055" max="2055" width="10.7109375" style="7" customWidth="1"/>
    <col min="2056" max="2056" width="11.85546875" style="7" customWidth="1"/>
    <col min="2057" max="2057" width="10.7109375" style="7" customWidth="1"/>
    <col min="2058" max="2059" width="8.7109375" style="7" customWidth="1"/>
    <col min="2060" max="2060" width="15.28515625" style="7" customWidth="1"/>
    <col min="2061" max="2255" width="6.140625" style="7" customWidth="1"/>
    <col min="2256" max="2296" width="5.7109375" style="7"/>
    <col min="2297" max="2297" width="7.28515625" style="7" customWidth="1"/>
    <col min="2298" max="2298" width="12" style="7" customWidth="1"/>
    <col min="2299" max="2299" width="4.5703125" style="7" customWidth="1"/>
    <col min="2300" max="2300" width="25.28515625" style="7" customWidth="1"/>
    <col min="2301" max="2301" width="16.28515625" style="7" customWidth="1"/>
    <col min="2302" max="2302" width="18.5703125" style="7" customWidth="1"/>
    <col min="2303" max="2305" width="20.42578125" style="7" customWidth="1"/>
    <col min="2306" max="2306" width="20.28515625" style="7" customWidth="1"/>
    <col min="2307" max="2307" width="20.42578125" style="7" customWidth="1"/>
    <col min="2308" max="2308" width="21.42578125" style="7" customWidth="1"/>
    <col min="2309" max="2309" width="25.28515625" style="7" customWidth="1"/>
    <col min="2310" max="2310" width="8.28515625" style="7" customWidth="1"/>
    <col min="2311" max="2311" width="10.7109375" style="7" customWidth="1"/>
    <col min="2312" max="2312" width="11.85546875" style="7" customWidth="1"/>
    <col min="2313" max="2313" width="10.7109375" style="7" customWidth="1"/>
    <col min="2314" max="2315" width="8.7109375" style="7" customWidth="1"/>
    <col min="2316" max="2316" width="15.28515625" style="7" customWidth="1"/>
    <col min="2317" max="2511" width="6.140625" style="7" customWidth="1"/>
    <col min="2512" max="2552" width="5.7109375" style="7"/>
    <col min="2553" max="2553" width="7.28515625" style="7" customWidth="1"/>
    <col min="2554" max="2554" width="12" style="7" customWidth="1"/>
    <col min="2555" max="2555" width="4.5703125" style="7" customWidth="1"/>
    <col min="2556" max="2556" width="25.28515625" style="7" customWidth="1"/>
    <col min="2557" max="2557" width="16.28515625" style="7" customWidth="1"/>
    <col min="2558" max="2558" width="18.5703125" style="7" customWidth="1"/>
    <col min="2559" max="2561" width="20.42578125" style="7" customWidth="1"/>
    <col min="2562" max="2562" width="20.28515625" style="7" customWidth="1"/>
    <col min="2563" max="2563" width="20.42578125" style="7" customWidth="1"/>
    <col min="2564" max="2564" width="21.42578125" style="7" customWidth="1"/>
    <col min="2565" max="2565" width="25.28515625" style="7" customWidth="1"/>
    <col min="2566" max="2566" width="8.28515625" style="7" customWidth="1"/>
    <col min="2567" max="2567" width="10.7109375" style="7" customWidth="1"/>
    <col min="2568" max="2568" width="11.85546875" style="7" customWidth="1"/>
    <col min="2569" max="2569" width="10.7109375" style="7" customWidth="1"/>
    <col min="2570" max="2571" width="8.7109375" style="7" customWidth="1"/>
    <col min="2572" max="2572" width="15.28515625" style="7" customWidth="1"/>
    <col min="2573" max="2767" width="6.140625" style="7" customWidth="1"/>
    <col min="2768" max="2808" width="5.7109375" style="7"/>
    <col min="2809" max="2809" width="7.28515625" style="7" customWidth="1"/>
    <col min="2810" max="2810" width="12" style="7" customWidth="1"/>
    <col min="2811" max="2811" width="4.5703125" style="7" customWidth="1"/>
    <col min="2812" max="2812" width="25.28515625" style="7" customWidth="1"/>
    <col min="2813" max="2813" width="16.28515625" style="7" customWidth="1"/>
    <col min="2814" max="2814" width="18.5703125" style="7" customWidth="1"/>
    <col min="2815" max="2817" width="20.42578125" style="7" customWidth="1"/>
    <col min="2818" max="2818" width="20.28515625" style="7" customWidth="1"/>
    <col min="2819" max="2819" width="20.42578125" style="7" customWidth="1"/>
    <col min="2820" max="2820" width="21.42578125" style="7" customWidth="1"/>
    <col min="2821" max="2821" width="25.28515625" style="7" customWidth="1"/>
    <col min="2822" max="2822" width="8.28515625" style="7" customWidth="1"/>
    <col min="2823" max="2823" width="10.7109375" style="7" customWidth="1"/>
    <col min="2824" max="2824" width="11.85546875" style="7" customWidth="1"/>
    <col min="2825" max="2825" width="10.7109375" style="7" customWidth="1"/>
    <col min="2826" max="2827" width="8.7109375" style="7" customWidth="1"/>
    <col min="2828" max="2828" width="15.28515625" style="7" customWidth="1"/>
    <col min="2829" max="3023" width="6.140625" style="7" customWidth="1"/>
    <col min="3024" max="3064" width="5.7109375" style="7"/>
    <col min="3065" max="3065" width="7.28515625" style="7" customWidth="1"/>
    <col min="3066" max="3066" width="12" style="7" customWidth="1"/>
    <col min="3067" max="3067" width="4.5703125" style="7" customWidth="1"/>
    <col min="3068" max="3068" width="25.28515625" style="7" customWidth="1"/>
    <col min="3069" max="3069" width="16.28515625" style="7" customWidth="1"/>
    <col min="3070" max="3070" width="18.5703125" style="7" customWidth="1"/>
    <col min="3071" max="3073" width="20.42578125" style="7" customWidth="1"/>
    <col min="3074" max="3074" width="20.28515625" style="7" customWidth="1"/>
    <col min="3075" max="3075" width="20.42578125" style="7" customWidth="1"/>
    <col min="3076" max="3076" width="21.42578125" style="7" customWidth="1"/>
    <col min="3077" max="3077" width="25.28515625" style="7" customWidth="1"/>
    <col min="3078" max="3078" width="8.28515625" style="7" customWidth="1"/>
    <col min="3079" max="3079" width="10.7109375" style="7" customWidth="1"/>
    <col min="3080" max="3080" width="11.85546875" style="7" customWidth="1"/>
    <col min="3081" max="3081" width="10.7109375" style="7" customWidth="1"/>
    <col min="3082" max="3083" width="8.7109375" style="7" customWidth="1"/>
    <col min="3084" max="3084" width="15.28515625" style="7" customWidth="1"/>
    <col min="3085" max="3279" width="6.140625" style="7" customWidth="1"/>
    <col min="3280" max="3320" width="5.7109375" style="7"/>
    <col min="3321" max="3321" width="7.28515625" style="7" customWidth="1"/>
    <col min="3322" max="3322" width="12" style="7" customWidth="1"/>
    <col min="3323" max="3323" width="4.5703125" style="7" customWidth="1"/>
    <col min="3324" max="3324" width="25.28515625" style="7" customWidth="1"/>
    <col min="3325" max="3325" width="16.28515625" style="7" customWidth="1"/>
    <col min="3326" max="3326" width="18.5703125" style="7" customWidth="1"/>
    <col min="3327" max="3329" width="20.42578125" style="7" customWidth="1"/>
    <col min="3330" max="3330" width="20.28515625" style="7" customWidth="1"/>
    <col min="3331" max="3331" width="20.42578125" style="7" customWidth="1"/>
    <col min="3332" max="3332" width="21.42578125" style="7" customWidth="1"/>
    <col min="3333" max="3333" width="25.28515625" style="7" customWidth="1"/>
    <col min="3334" max="3334" width="8.28515625" style="7" customWidth="1"/>
    <col min="3335" max="3335" width="10.7109375" style="7" customWidth="1"/>
    <col min="3336" max="3336" width="11.85546875" style="7" customWidth="1"/>
    <col min="3337" max="3337" width="10.7109375" style="7" customWidth="1"/>
    <col min="3338" max="3339" width="8.7109375" style="7" customWidth="1"/>
    <col min="3340" max="3340" width="15.28515625" style="7" customWidth="1"/>
    <col min="3341" max="3535" width="6.140625" style="7" customWidth="1"/>
    <col min="3536" max="3576" width="5.7109375" style="7"/>
    <col min="3577" max="3577" width="7.28515625" style="7" customWidth="1"/>
    <col min="3578" max="3578" width="12" style="7" customWidth="1"/>
    <col min="3579" max="3579" width="4.5703125" style="7" customWidth="1"/>
    <col min="3580" max="3580" width="25.28515625" style="7" customWidth="1"/>
    <col min="3581" max="3581" width="16.28515625" style="7" customWidth="1"/>
    <col min="3582" max="3582" width="18.5703125" style="7" customWidth="1"/>
    <col min="3583" max="3585" width="20.42578125" style="7" customWidth="1"/>
    <col min="3586" max="3586" width="20.28515625" style="7" customWidth="1"/>
    <col min="3587" max="3587" width="20.42578125" style="7" customWidth="1"/>
    <col min="3588" max="3588" width="21.42578125" style="7" customWidth="1"/>
    <col min="3589" max="3589" width="25.28515625" style="7" customWidth="1"/>
    <col min="3590" max="3590" width="8.28515625" style="7" customWidth="1"/>
    <col min="3591" max="3591" width="10.7109375" style="7" customWidth="1"/>
    <col min="3592" max="3592" width="11.85546875" style="7" customWidth="1"/>
    <col min="3593" max="3593" width="10.7109375" style="7" customWidth="1"/>
    <col min="3594" max="3595" width="8.7109375" style="7" customWidth="1"/>
    <col min="3596" max="3596" width="15.28515625" style="7" customWidth="1"/>
    <col min="3597" max="3791" width="6.140625" style="7" customWidth="1"/>
    <col min="3792" max="3832" width="5.7109375" style="7"/>
    <col min="3833" max="3833" width="7.28515625" style="7" customWidth="1"/>
    <col min="3834" max="3834" width="12" style="7" customWidth="1"/>
    <col min="3835" max="3835" width="4.5703125" style="7" customWidth="1"/>
    <col min="3836" max="3836" width="25.28515625" style="7" customWidth="1"/>
    <col min="3837" max="3837" width="16.28515625" style="7" customWidth="1"/>
    <col min="3838" max="3838" width="18.5703125" style="7" customWidth="1"/>
    <col min="3839" max="3841" width="20.42578125" style="7" customWidth="1"/>
    <col min="3842" max="3842" width="20.28515625" style="7" customWidth="1"/>
    <col min="3843" max="3843" width="20.42578125" style="7" customWidth="1"/>
    <col min="3844" max="3844" width="21.42578125" style="7" customWidth="1"/>
    <col min="3845" max="3845" width="25.28515625" style="7" customWidth="1"/>
    <col min="3846" max="3846" width="8.28515625" style="7" customWidth="1"/>
    <col min="3847" max="3847" width="10.7109375" style="7" customWidth="1"/>
    <col min="3848" max="3848" width="11.85546875" style="7" customWidth="1"/>
    <col min="3849" max="3849" width="10.7109375" style="7" customWidth="1"/>
    <col min="3850" max="3851" width="8.7109375" style="7" customWidth="1"/>
    <col min="3852" max="3852" width="15.28515625" style="7" customWidth="1"/>
    <col min="3853" max="4047" width="6.140625" style="7" customWidth="1"/>
    <col min="4048" max="4088" width="5.7109375" style="7"/>
    <col min="4089" max="4089" width="7.28515625" style="7" customWidth="1"/>
    <col min="4090" max="4090" width="12" style="7" customWidth="1"/>
    <col min="4091" max="4091" width="4.5703125" style="7" customWidth="1"/>
    <col min="4092" max="4092" width="25.28515625" style="7" customWidth="1"/>
    <col min="4093" max="4093" width="16.28515625" style="7" customWidth="1"/>
    <col min="4094" max="4094" width="18.5703125" style="7" customWidth="1"/>
    <col min="4095" max="4097" width="20.42578125" style="7" customWidth="1"/>
    <col min="4098" max="4098" width="20.28515625" style="7" customWidth="1"/>
    <col min="4099" max="4099" width="20.42578125" style="7" customWidth="1"/>
    <col min="4100" max="4100" width="21.42578125" style="7" customWidth="1"/>
    <col min="4101" max="4101" width="25.28515625" style="7" customWidth="1"/>
    <col min="4102" max="4102" width="8.28515625" style="7" customWidth="1"/>
    <col min="4103" max="4103" width="10.7109375" style="7" customWidth="1"/>
    <col min="4104" max="4104" width="11.85546875" style="7" customWidth="1"/>
    <col min="4105" max="4105" width="10.7109375" style="7" customWidth="1"/>
    <col min="4106" max="4107" width="8.7109375" style="7" customWidth="1"/>
    <col min="4108" max="4108" width="15.28515625" style="7" customWidth="1"/>
    <col min="4109" max="4303" width="6.140625" style="7" customWidth="1"/>
    <col min="4304" max="4344" width="5.7109375" style="7"/>
    <col min="4345" max="4345" width="7.28515625" style="7" customWidth="1"/>
    <col min="4346" max="4346" width="12" style="7" customWidth="1"/>
    <col min="4347" max="4347" width="4.5703125" style="7" customWidth="1"/>
    <col min="4348" max="4348" width="25.28515625" style="7" customWidth="1"/>
    <col min="4349" max="4349" width="16.28515625" style="7" customWidth="1"/>
    <col min="4350" max="4350" width="18.5703125" style="7" customWidth="1"/>
    <col min="4351" max="4353" width="20.42578125" style="7" customWidth="1"/>
    <col min="4354" max="4354" width="20.28515625" style="7" customWidth="1"/>
    <col min="4355" max="4355" width="20.42578125" style="7" customWidth="1"/>
    <col min="4356" max="4356" width="21.42578125" style="7" customWidth="1"/>
    <col min="4357" max="4357" width="25.28515625" style="7" customWidth="1"/>
    <col min="4358" max="4358" width="8.28515625" style="7" customWidth="1"/>
    <col min="4359" max="4359" width="10.7109375" style="7" customWidth="1"/>
    <col min="4360" max="4360" width="11.85546875" style="7" customWidth="1"/>
    <col min="4361" max="4361" width="10.7109375" style="7" customWidth="1"/>
    <col min="4362" max="4363" width="8.7109375" style="7" customWidth="1"/>
    <col min="4364" max="4364" width="15.28515625" style="7" customWidth="1"/>
    <col min="4365" max="4559" width="6.140625" style="7" customWidth="1"/>
    <col min="4560" max="4600" width="5.7109375" style="7"/>
    <col min="4601" max="4601" width="7.28515625" style="7" customWidth="1"/>
    <col min="4602" max="4602" width="12" style="7" customWidth="1"/>
    <col min="4603" max="4603" width="4.5703125" style="7" customWidth="1"/>
    <col min="4604" max="4604" width="25.28515625" style="7" customWidth="1"/>
    <col min="4605" max="4605" width="16.28515625" style="7" customWidth="1"/>
    <col min="4606" max="4606" width="18.5703125" style="7" customWidth="1"/>
    <col min="4607" max="4609" width="20.42578125" style="7" customWidth="1"/>
    <col min="4610" max="4610" width="20.28515625" style="7" customWidth="1"/>
    <col min="4611" max="4611" width="20.42578125" style="7" customWidth="1"/>
    <col min="4612" max="4612" width="21.42578125" style="7" customWidth="1"/>
    <col min="4613" max="4613" width="25.28515625" style="7" customWidth="1"/>
    <col min="4614" max="4614" width="8.28515625" style="7" customWidth="1"/>
    <col min="4615" max="4615" width="10.7109375" style="7" customWidth="1"/>
    <col min="4616" max="4616" width="11.85546875" style="7" customWidth="1"/>
    <col min="4617" max="4617" width="10.7109375" style="7" customWidth="1"/>
    <col min="4618" max="4619" width="8.7109375" style="7" customWidth="1"/>
    <col min="4620" max="4620" width="15.28515625" style="7" customWidth="1"/>
    <col min="4621" max="4815" width="6.140625" style="7" customWidth="1"/>
    <col min="4816" max="4856" width="5.7109375" style="7"/>
    <col min="4857" max="4857" width="7.28515625" style="7" customWidth="1"/>
    <col min="4858" max="4858" width="12" style="7" customWidth="1"/>
    <col min="4859" max="4859" width="4.5703125" style="7" customWidth="1"/>
    <col min="4860" max="4860" width="25.28515625" style="7" customWidth="1"/>
    <col min="4861" max="4861" width="16.28515625" style="7" customWidth="1"/>
    <col min="4862" max="4862" width="18.5703125" style="7" customWidth="1"/>
    <col min="4863" max="4865" width="20.42578125" style="7" customWidth="1"/>
    <col min="4866" max="4866" width="20.28515625" style="7" customWidth="1"/>
    <col min="4867" max="4867" width="20.42578125" style="7" customWidth="1"/>
    <col min="4868" max="4868" width="21.42578125" style="7" customWidth="1"/>
    <col min="4869" max="4869" width="25.28515625" style="7" customWidth="1"/>
    <col min="4870" max="4870" width="8.28515625" style="7" customWidth="1"/>
    <col min="4871" max="4871" width="10.7109375" style="7" customWidth="1"/>
    <col min="4872" max="4872" width="11.85546875" style="7" customWidth="1"/>
    <col min="4873" max="4873" width="10.7109375" style="7" customWidth="1"/>
    <col min="4874" max="4875" width="8.7109375" style="7" customWidth="1"/>
    <col min="4876" max="4876" width="15.28515625" style="7" customWidth="1"/>
    <col min="4877" max="5071" width="6.140625" style="7" customWidth="1"/>
    <col min="5072" max="5112" width="5.7109375" style="7"/>
    <col min="5113" max="5113" width="7.28515625" style="7" customWidth="1"/>
    <col min="5114" max="5114" width="12" style="7" customWidth="1"/>
    <col min="5115" max="5115" width="4.5703125" style="7" customWidth="1"/>
    <col min="5116" max="5116" width="25.28515625" style="7" customWidth="1"/>
    <col min="5117" max="5117" width="16.28515625" style="7" customWidth="1"/>
    <col min="5118" max="5118" width="18.5703125" style="7" customWidth="1"/>
    <col min="5119" max="5121" width="20.42578125" style="7" customWidth="1"/>
    <col min="5122" max="5122" width="20.28515625" style="7" customWidth="1"/>
    <col min="5123" max="5123" width="20.42578125" style="7" customWidth="1"/>
    <col min="5124" max="5124" width="21.42578125" style="7" customWidth="1"/>
    <col min="5125" max="5125" width="25.28515625" style="7" customWidth="1"/>
    <col min="5126" max="5126" width="8.28515625" style="7" customWidth="1"/>
    <col min="5127" max="5127" width="10.7109375" style="7" customWidth="1"/>
    <col min="5128" max="5128" width="11.85546875" style="7" customWidth="1"/>
    <col min="5129" max="5129" width="10.7109375" style="7" customWidth="1"/>
    <col min="5130" max="5131" width="8.7109375" style="7" customWidth="1"/>
    <col min="5132" max="5132" width="15.28515625" style="7" customWidth="1"/>
    <col min="5133" max="5327" width="6.140625" style="7" customWidth="1"/>
    <col min="5328" max="5368" width="5.7109375" style="7"/>
    <col min="5369" max="5369" width="7.28515625" style="7" customWidth="1"/>
    <col min="5370" max="5370" width="12" style="7" customWidth="1"/>
    <col min="5371" max="5371" width="4.5703125" style="7" customWidth="1"/>
    <col min="5372" max="5372" width="25.28515625" style="7" customWidth="1"/>
    <col min="5373" max="5373" width="16.28515625" style="7" customWidth="1"/>
    <col min="5374" max="5374" width="18.5703125" style="7" customWidth="1"/>
    <col min="5375" max="5377" width="20.42578125" style="7" customWidth="1"/>
    <col min="5378" max="5378" width="20.28515625" style="7" customWidth="1"/>
    <col min="5379" max="5379" width="20.42578125" style="7" customWidth="1"/>
    <col min="5380" max="5380" width="21.42578125" style="7" customWidth="1"/>
    <col min="5381" max="5381" width="25.28515625" style="7" customWidth="1"/>
    <col min="5382" max="5382" width="8.28515625" style="7" customWidth="1"/>
    <col min="5383" max="5383" width="10.7109375" style="7" customWidth="1"/>
    <col min="5384" max="5384" width="11.85546875" style="7" customWidth="1"/>
    <col min="5385" max="5385" width="10.7109375" style="7" customWidth="1"/>
    <col min="5386" max="5387" width="8.7109375" style="7" customWidth="1"/>
    <col min="5388" max="5388" width="15.28515625" style="7" customWidth="1"/>
    <col min="5389" max="5583" width="6.140625" style="7" customWidth="1"/>
    <col min="5584" max="5624" width="5.7109375" style="7"/>
    <col min="5625" max="5625" width="7.28515625" style="7" customWidth="1"/>
    <col min="5626" max="5626" width="12" style="7" customWidth="1"/>
    <col min="5627" max="5627" width="4.5703125" style="7" customWidth="1"/>
    <col min="5628" max="5628" width="25.28515625" style="7" customWidth="1"/>
    <col min="5629" max="5629" width="16.28515625" style="7" customWidth="1"/>
    <col min="5630" max="5630" width="18.5703125" style="7" customWidth="1"/>
    <col min="5631" max="5633" width="20.42578125" style="7" customWidth="1"/>
    <col min="5634" max="5634" width="20.28515625" style="7" customWidth="1"/>
    <col min="5635" max="5635" width="20.42578125" style="7" customWidth="1"/>
    <col min="5636" max="5636" width="21.42578125" style="7" customWidth="1"/>
    <col min="5637" max="5637" width="25.28515625" style="7" customWidth="1"/>
    <col min="5638" max="5638" width="8.28515625" style="7" customWidth="1"/>
    <col min="5639" max="5639" width="10.7109375" style="7" customWidth="1"/>
    <col min="5640" max="5640" width="11.85546875" style="7" customWidth="1"/>
    <col min="5641" max="5641" width="10.7109375" style="7" customWidth="1"/>
    <col min="5642" max="5643" width="8.7109375" style="7" customWidth="1"/>
    <col min="5644" max="5644" width="15.28515625" style="7" customWidth="1"/>
    <col min="5645" max="5839" width="6.140625" style="7" customWidth="1"/>
    <col min="5840" max="5880" width="5.7109375" style="7"/>
    <col min="5881" max="5881" width="7.28515625" style="7" customWidth="1"/>
    <col min="5882" max="5882" width="12" style="7" customWidth="1"/>
    <col min="5883" max="5883" width="4.5703125" style="7" customWidth="1"/>
    <col min="5884" max="5884" width="25.28515625" style="7" customWidth="1"/>
    <col min="5885" max="5885" width="16.28515625" style="7" customWidth="1"/>
    <col min="5886" max="5886" width="18.5703125" style="7" customWidth="1"/>
    <col min="5887" max="5889" width="20.42578125" style="7" customWidth="1"/>
    <col min="5890" max="5890" width="20.28515625" style="7" customWidth="1"/>
    <col min="5891" max="5891" width="20.42578125" style="7" customWidth="1"/>
    <col min="5892" max="5892" width="21.42578125" style="7" customWidth="1"/>
    <col min="5893" max="5893" width="25.28515625" style="7" customWidth="1"/>
    <col min="5894" max="5894" width="8.28515625" style="7" customWidth="1"/>
    <col min="5895" max="5895" width="10.7109375" style="7" customWidth="1"/>
    <col min="5896" max="5896" width="11.85546875" style="7" customWidth="1"/>
    <col min="5897" max="5897" width="10.7109375" style="7" customWidth="1"/>
    <col min="5898" max="5899" width="8.7109375" style="7" customWidth="1"/>
    <col min="5900" max="5900" width="15.28515625" style="7" customWidth="1"/>
    <col min="5901" max="6095" width="6.140625" style="7" customWidth="1"/>
    <col min="6096" max="6136" width="5.7109375" style="7"/>
    <col min="6137" max="6137" width="7.28515625" style="7" customWidth="1"/>
    <col min="6138" max="6138" width="12" style="7" customWidth="1"/>
    <col min="6139" max="6139" width="4.5703125" style="7" customWidth="1"/>
    <col min="6140" max="6140" width="25.28515625" style="7" customWidth="1"/>
    <col min="6141" max="6141" width="16.28515625" style="7" customWidth="1"/>
    <col min="6142" max="6142" width="18.5703125" style="7" customWidth="1"/>
    <col min="6143" max="6145" width="20.42578125" style="7" customWidth="1"/>
    <col min="6146" max="6146" width="20.28515625" style="7" customWidth="1"/>
    <col min="6147" max="6147" width="20.42578125" style="7" customWidth="1"/>
    <col min="6148" max="6148" width="21.42578125" style="7" customWidth="1"/>
    <col min="6149" max="6149" width="25.28515625" style="7" customWidth="1"/>
    <col min="6150" max="6150" width="8.28515625" style="7" customWidth="1"/>
    <col min="6151" max="6151" width="10.7109375" style="7" customWidth="1"/>
    <col min="6152" max="6152" width="11.85546875" style="7" customWidth="1"/>
    <col min="6153" max="6153" width="10.7109375" style="7" customWidth="1"/>
    <col min="6154" max="6155" width="8.7109375" style="7" customWidth="1"/>
    <col min="6156" max="6156" width="15.28515625" style="7" customWidth="1"/>
    <col min="6157" max="6351" width="6.140625" style="7" customWidth="1"/>
    <col min="6352" max="6392" width="5.7109375" style="7"/>
    <col min="6393" max="6393" width="7.28515625" style="7" customWidth="1"/>
    <col min="6394" max="6394" width="12" style="7" customWidth="1"/>
    <col min="6395" max="6395" width="4.5703125" style="7" customWidth="1"/>
    <col min="6396" max="6396" width="25.28515625" style="7" customWidth="1"/>
    <col min="6397" max="6397" width="16.28515625" style="7" customWidth="1"/>
    <col min="6398" max="6398" width="18.5703125" style="7" customWidth="1"/>
    <col min="6399" max="6401" width="20.42578125" style="7" customWidth="1"/>
    <col min="6402" max="6402" width="20.28515625" style="7" customWidth="1"/>
    <col min="6403" max="6403" width="20.42578125" style="7" customWidth="1"/>
    <col min="6404" max="6404" width="21.42578125" style="7" customWidth="1"/>
    <col min="6405" max="6405" width="25.28515625" style="7" customWidth="1"/>
    <col min="6406" max="6406" width="8.28515625" style="7" customWidth="1"/>
    <col min="6407" max="6407" width="10.7109375" style="7" customWidth="1"/>
    <col min="6408" max="6408" width="11.85546875" style="7" customWidth="1"/>
    <col min="6409" max="6409" width="10.7109375" style="7" customWidth="1"/>
    <col min="6410" max="6411" width="8.7109375" style="7" customWidth="1"/>
    <col min="6412" max="6412" width="15.28515625" style="7" customWidth="1"/>
    <col min="6413" max="6607" width="6.140625" style="7" customWidth="1"/>
    <col min="6608" max="6648" width="5.7109375" style="7"/>
    <col min="6649" max="6649" width="7.28515625" style="7" customWidth="1"/>
    <col min="6650" max="6650" width="12" style="7" customWidth="1"/>
    <col min="6651" max="6651" width="4.5703125" style="7" customWidth="1"/>
    <col min="6652" max="6652" width="25.28515625" style="7" customWidth="1"/>
    <col min="6653" max="6653" width="16.28515625" style="7" customWidth="1"/>
    <col min="6654" max="6654" width="18.5703125" style="7" customWidth="1"/>
    <col min="6655" max="6657" width="20.42578125" style="7" customWidth="1"/>
    <col min="6658" max="6658" width="20.28515625" style="7" customWidth="1"/>
    <col min="6659" max="6659" width="20.42578125" style="7" customWidth="1"/>
    <col min="6660" max="6660" width="21.42578125" style="7" customWidth="1"/>
    <col min="6661" max="6661" width="25.28515625" style="7" customWidth="1"/>
    <col min="6662" max="6662" width="8.28515625" style="7" customWidth="1"/>
    <col min="6663" max="6663" width="10.7109375" style="7" customWidth="1"/>
    <col min="6664" max="6664" width="11.85546875" style="7" customWidth="1"/>
    <col min="6665" max="6665" width="10.7109375" style="7" customWidth="1"/>
    <col min="6666" max="6667" width="8.7109375" style="7" customWidth="1"/>
    <col min="6668" max="6668" width="15.28515625" style="7" customWidth="1"/>
    <col min="6669" max="6863" width="6.140625" style="7" customWidth="1"/>
    <col min="6864" max="6904" width="5.7109375" style="7"/>
    <col min="6905" max="6905" width="7.28515625" style="7" customWidth="1"/>
    <col min="6906" max="6906" width="12" style="7" customWidth="1"/>
    <col min="6907" max="6907" width="4.5703125" style="7" customWidth="1"/>
    <col min="6908" max="6908" width="25.28515625" style="7" customWidth="1"/>
    <col min="6909" max="6909" width="16.28515625" style="7" customWidth="1"/>
    <col min="6910" max="6910" width="18.5703125" style="7" customWidth="1"/>
    <col min="6911" max="6913" width="20.42578125" style="7" customWidth="1"/>
    <col min="6914" max="6914" width="20.28515625" style="7" customWidth="1"/>
    <col min="6915" max="6915" width="20.42578125" style="7" customWidth="1"/>
    <col min="6916" max="6916" width="21.42578125" style="7" customWidth="1"/>
    <col min="6917" max="6917" width="25.28515625" style="7" customWidth="1"/>
    <col min="6918" max="6918" width="8.28515625" style="7" customWidth="1"/>
    <col min="6919" max="6919" width="10.7109375" style="7" customWidth="1"/>
    <col min="6920" max="6920" width="11.85546875" style="7" customWidth="1"/>
    <col min="6921" max="6921" width="10.7109375" style="7" customWidth="1"/>
    <col min="6922" max="6923" width="8.7109375" style="7" customWidth="1"/>
    <col min="6924" max="6924" width="15.28515625" style="7" customWidth="1"/>
    <col min="6925" max="7119" width="6.140625" style="7" customWidth="1"/>
    <col min="7120" max="7160" width="5.7109375" style="7"/>
    <col min="7161" max="7161" width="7.28515625" style="7" customWidth="1"/>
    <col min="7162" max="7162" width="12" style="7" customWidth="1"/>
    <col min="7163" max="7163" width="4.5703125" style="7" customWidth="1"/>
    <col min="7164" max="7164" width="25.28515625" style="7" customWidth="1"/>
    <col min="7165" max="7165" width="16.28515625" style="7" customWidth="1"/>
    <col min="7166" max="7166" width="18.5703125" style="7" customWidth="1"/>
    <col min="7167" max="7169" width="20.42578125" style="7" customWidth="1"/>
    <col min="7170" max="7170" width="20.28515625" style="7" customWidth="1"/>
    <col min="7171" max="7171" width="20.42578125" style="7" customWidth="1"/>
    <col min="7172" max="7172" width="21.42578125" style="7" customWidth="1"/>
    <col min="7173" max="7173" width="25.28515625" style="7" customWidth="1"/>
    <col min="7174" max="7174" width="8.28515625" style="7" customWidth="1"/>
    <col min="7175" max="7175" width="10.7109375" style="7" customWidth="1"/>
    <col min="7176" max="7176" width="11.85546875" style="7" customWidth="1"/>
    <col min="7177" max="7177" width="10.7109375" style="7" customWidth="1"/>
    <col min="7178" max="7179" width="8.7109375" style="7" customWidth="1"/>
    <col min="7180" max="7180" width="15.28515625" style="7" customWidth="1"/>
    <col min="7181" max="7375" width="6.140625" style="7" customWidth="1"/>
    <col min="7376" max="7416" width="5.7109375" style="7"/>
    <col min="7417" max="7417" width="7.28515625" style="7" customWidth="1"/>
    <col min="7418" max="7418" width="12" style="7" customWidth="1"/>
    <col min="7419" max="7419" width="4.5703125" style="7" customWidth="1"/>
    <col min="7420" max="7420" width="25.28515625" style="7" customWidth="1"/>
    <col min="7421" max="7421" width="16.28515625" style="7" customWidth="1"/>
    <col min="7422" max="7422" width="18.5703125" style="7" customWidth="1"/>
    <col min="7423" max="7425" width="20.42578125" style="7" customWidth="1"/>
    <col min="7426" max="7426" width="20.28515625" style="7" customWidth="1"/>
    <col min="7427" max="7427" width="20.42578125" style="7" customWidth="1"/>
    <col min="7428" max="7428" width="21.42578125" style="7" customWidth="1"/>
    <col min="7429" max="7429" width="25.28515625" style="7" customWidth="1"/>
    <col min="7430" max="7430" width="8.28515625" style="7" customWidth="1"/>
    <col min="7431" max="7431" width="10.7109375" style="7" customWidth="1"/>
    <col min="7432" max="7432" width="11.85546875" style="7" customWidth="1"/>
    <col min="7433" max="7433" width="10.7109375" style="7" customWidth="1"/>
    <col min="7434" max="7435" width="8.7109375" style="7" customWidth="1"/>
    <col min="7436" max="7436" width="15.28515625" style="7" customWidth="1"/>
    <col min="7437" max="7631" width="6.140625" style="7" customWidth="1"/>
    <col min="7632" max="7672" width="5.7109375" style="7"/>
    <col min="7673" max="7673" width="7.28515625" style="7" customWidth="1"/>
    <col min="7674" max="7674" width="12" style="7" customWidth="1"/>
    <col min="7675" max="7675" width="4.5703125" style="7" customWidth="1"/>
    <col min="7676" max="7676" width="25.28515625" style="7" customWidth="1"/>
    <col min="7677" max="7677" width="16.28515625" style="7" customWidth="1"/>
    <col min="7678" max="7678" width="18.5703125" style="7" customWidth="1"/>
    <col min="7679" max="7681" width="20.42578125" style="7" customWidth="1"/>
    <col min="7682" max="7682" width="20.28515625" style="7" customWidth="1"/>
    <col min="7683" max="7683" width="20.42578125" style="7" customWidth="1"/>
    <col min="7684" max="7684" width="21.42578125" style="7" customWidth="1"/>
    <col min="7685" max="7685" width="25.28515625" style="7" customWidth="1"/>
    <col min="7686" max="7686" width="8.28515625" style="7" customWidth="1"/>
    <col min="7687" max="7687" width="10.7109375" style="7" customWidth="1"/>
    <col min="7688" max="7688" width="11.85546875" style="7" customWidth="1"/>
    <col min="7689" max="7689" width="10.7109375" style="7" customWidth="1"/>
    <col min="7690" max="7691" width="8.7109375" style="7" customWidth="1"/>
    <col min="7692" max="7692" width="15.28515625" style="7" customWidth="1"/>
    <col min="7693" max="7887" width="6.140625" style="7" customWidth="1"/>
    <col min="7888" max="7928" width="5.7109375" style="7"/>
    <col min="7929" max="7929" width="7.28515625" style="7" customWidth="1"/>
    <col min="7930" max="7930" width="12" style="7" customWidth="1"/>
    <col min="7931" max="7931" width="4.5703125" style="7" customWidth="1"/>
    <col min="7932" max="7932" width="25.28515625" style="7" customWidth="1"/>
    <col min="7933" max="7933" width="16.28515625" style="7" customWidth="1"/>
    <col min="7934" max="7934" width="18.5703125" style="7" customWidth="1"/>
    <col min="7935" max="7937" width="20.42578125" style="7" customWidth="1"/>
    <col min="7938" max="7938" width="20.28515625" style="7" customWidth="1"/>
    <col min="7939" max="7939" width="20.42578125" style="7" customWidth="1"/>
    <col min="7940" max="7940" width="21.42578125" style="7" customWidth="1"/>
    <col min="7941" max="7941" width="25.28515625" style="7" customWidth="1"/>
    <col min="7942" max="7942" width="8.28515625" style="7" customWidth="1"/>
    <col min="7943" max="7943" width="10.7109375" style="7" customWidth="1"/>
    <col min="7944" max="7944" width="11.85546875" style="7" customWidth="1"/>
    <col min="7945" max="7945" width="10.7109375" style="7" customWidth="1"/>
    <col min="7946" max="7947" width="8.7109375" style="7" customWidth="1"/>
    <col min="7948" max="7948" width="15.28515625" style="7" customWidth="1"/>
    <col min="7949" max="8143" width="6.140625" style="7" customWidth="1"/>
    <col min="8144" max="8184" width="5.7109375" style="7"/>
    <col min="8185" max="8185" width="7.28515625" style="7" customWidth="1"/>
    <col min="8186" max="8186" width="12" style="7" customWidth="1"/>
    <col min="8187" max="8187" width="4.5703125" style="7" customWidth="1"/>
    <col min="8188" max="8188" width="25.28515625" style="7" customWidth="1"/>
    <col min="8189" max="8189" width="16.28515625" style="7" customWidth="1"/>
    <col min="8190" max="8190" width="18.5703125" style="7" customWidth="1"/>
    <col min="8191" max="8193" width="20.42578125" style="7" customWidth="1"/>
    <col min="8194" max="8194" width="20.28515625" style="7" customWidth="1"/>
    <col min="8195" max="8195" width="20.42578125" style="7" customWidth="1"/>
    <col min="8196" max="8196" width="21.42578125" style="7" customWidth="1"/>
    <col min="8197" max="8197" width="25.28515625" style="7" customWidth="1"/>
    <col min="8198" max="8198" width="8.28515625" style="7" customWidth="1"/>
    <col min="8199" max="8199" width="10.7109375" style="7" customWidth="1"/>
    <col min="8200" max="8200" width="11.85546875" style="7" customWidth="1"/>
    <col min="8201" max="8201" width="10.7109375" style="7" customWidth="1"/>
    <col min="8202" max="8203" width="8.7109375" style="7" customWidth="1"/>
    <col min="8204" max="8204" width="15.28515625" style="7" customWidth="1"/>
    <col min="8205" max="8399" width="6.140625" style="7" customWidth="1"/>
    <col min="8400" max="8440" width="5.7109375" style="7"/>
    <col min="8441" max="8441" width="7.28515625" style="7" customWidth="1"/>
    <col min="8442" max="8442" width="12" style="7" customWidth="1"/>
    <col min="8443" max="8443" width="4.5703125" style="7" customWidth="1"/>
    <col min="8444" max="8444" width="25.28515625" style="7" customWidth="1"/>
    <col min="8445" max="8445" width="16.28515625" style="7" customWidth="1"/>
    <col min="8446" max="8446" width="18.5703125" style="7" customWidth="1"/>
    <col min="8447" max="8449" width="20.42578125" style="7" customWidth="1"/>
    <col min="8450" max="8450" width="20.28515625" style="7" customWidth="1"/>
    <col min="8451" max="8451" width="20.42578125" style="7" customWidth="1"/>
    <col min="8452" max="8452" width="21.42578125" style="7" customWidth="1"/>
    <col min="8453" max="8453" width="25.28515625" style="7" customWidth="1"/>
    <col min="8454" max="8454" width="8.28515625" style="7" customWidth="1"/>
    <col min="8455" max="8455" width="10.7109375" style="7" customWidth="1"/>
    <col min="8456" max="8456" width="11.85546875" style="7" customWidth="1"/>
    <col min="8457" max="8457" width="10.7109375" style="7" customWidth="1"/>
    <col min="8458" max="8459" width="8.7109375" style="7" customWidth="1"/>
    <col min="8460" max="8460" width="15.28515625" style="7" customWidth="1"/>
    <col min="8461" max="8655" width="6.140625" style="7" customWidth="1"/>
    <col min="8656" max="8696" width="5.7109375" style="7"/>
    <col min="8697" max="8697" width="7.28515625" style="7" customWidth="1"/>
    <col min="8698" max="8698" width="12" style="7" customWidth="1"/>
    <col min="8699" max="8699" width="4.5703125" style="7" customWidth="1"/>
    <col min="8700" max="8700" width="25.28515625" style="7" customWidth="1"/>
    <col min="8701" max="8701" width="16.28515625" style="7" customWidth="1"/>
    <col min="8702" max="8702" width="18.5703125" style="7" customWidth="1"/>
    <col min="8703" max="8705" width="20.42578125" style="7" customWidth="1"/>
    <col min="8706" max="8706" width="20.28515625" style="7" customWidth="1"/>
    <col min="8707" max="8707" width="20.42578125" style="7" customWidth="1"/>
    <col min="8708" max="8708" width="21.42578125" style="7" customWidth="1"/>
    <col min="8709" max="8709" width="25.28515625" style="7" customWidth="1"/>
    <col min="8710" max="8710" width="8.28515625" style="7" customWidth="1"/>
    <col min="8711" max="8711" width="10.7109375" style="7" customWidth="1"/>
    <col min="8712" max="8712" width="11.85546875" style="7" customWidth="1"/>
    <col min="8713" max="8713" width="10.7109375" style="7" customWidth="1"/>
    <col min="8714" max="8715" width="8.7109375" style="7" customWidth="1"/>
    <col min="8716" max="8716" width="15.28515625" style="7" customWidth="1"/>
    <col min="8717" max="8911" width="6.140625" style="7" customWidth="1"/>
    <col min="8912" max="8952" width="5.7109375" style="7"/>
    <col min="8953" max="8953" width="7.28515625" style="7" customWidth="1"/>
    <col min="8954" max="8954" width="12" style="7" customWidth="1"/>
    <col min="8955" max="8955" width="4.5703125" style="7" customWidth="1"/>
    <col min="8956" max="8956" width="25.28515625" style="7" customWidth="1"/>
    <col min="8957" max="8957" width="16.28515625" style="7" customWidth="1"/>
    <col min="8958" max="8958" width="18.5703125" style="7" customWidth="1"/>
    <col min="8959" max="8961" width="20.42578125" style="7" customWidth="1"/>
    <col min="8962" max="8962" width="20.28515625" style="7" customWidth="1"/>
    <col min="8963" max="8963" width="20.42578125" style="7" customWidth="1"/>
    <col min="8964" max="8964" width="21.42578125" style="7" customWidth="1"/>
    <col min="8965" max="8965" width="25.28515625" style="7" customWidth="1"/>
    <col min="8966" max="8966" width="8.28515625" style="7" customWidth="1"/>
    <col min="8967" max="8967" width="10.7109375" style="7" customWidth="1"/>
    <col min="8968" max="8968" width="11.85546875" style="7" customWidth="1"/>
    <col min="8969" max="8969" width="10.7109375" style="7" customWidth="1"/>
    <col min="8970" max="8971" width="8.7109375" style="7" customWidth="1"/>
    <col min="8972" max="8972" width="15.28515625" style="7" customWidth="1"/>
    <col min="8973" max="9167" width="6.140625" style="7" customWidth="1"/>
    <col min="9168" max="9208" width="5.7109375" style="7"/>
    <col min="9209" max="9209" width="7.28515625" style="7" customWidth="1"/>
    <col min="9210" max="9210" width="12" style="7" customWidth="1"/>
    <col min="9211" max="9211" width="4.5703125" style="7" customWidth="1"/>
    <col min="9212" max="9212" width="25.28515625" style="7" customWidth="1"/>
    <col min="9213" max="9213" width="16.28515625" style="7" customWidth="1"/>
    <col min="9214" max="9214" width="18.5703125" style="7" customWidth="1"/>
    <col min="9215" max="9217" width="20.42578125" style="7" customWidth="1"/>
    <col min="9218" max="9218" width="20.28515625" style="7" customWidth="1"/>
    <col min="9219" max="9219" width="20.42578125" style="7" customWidth="1"/>
    <col min="9220" max="9220" width="21.42578125" style="7" customWidth="1"/>
    <col min="9221" max="9221" width="25.28515625" style="7" customWidth="1"/>
    <col min="9222" max="9222" width="8.28515625" style="7" customWidth="1"/>
    <col min="9223" max="9223" width="10.7109375" style="7" customWidth="1"/>
    <col min="9224" max="9224" width="11.85546875" style="7" customWidth="1"/>
    <col min="9225" max="9225" width="10.7109375" style="7" customWidth="1"/>
    <col min="9226" max="9227" width="8.7109375" style="7" customWidth="1"/>
    <col min="9228" max="9228" width="15.28515625" style="7" customWidth="1"/>
    <col min="9229" max="9423" width="6.140625" style="7" customWidth="1"/>
    <col min="9424" max="9464" width="5.7109375" style="7"/>
    <col min="9465" max="9465" width="7.28515625" style="7" customWidth="1"/>
    <col min="9466" max="9466" width="12" style="7" customWidth="1"/>
    <col min="9467" max="9467" width="4.5703125" style="7" customWidth="1"/>
    <col min="9468" max="9468" width="25.28515625" style="7" customWidth="1"/>
    <col min="9469" max="9469" width="16.28515625" style="7" customWidth="1"/>
    <col min="9470" max="9470" width="18.5703125" style="7" customWidth="1"/>
    <col min="9471" max="9473" width="20.42578125" style="7" customWidth="1"/>
    <col min="9474" max="9474" width="20.28515625" style="7" customWidth="1"/>
    <col min="9475" max="9475" width="20.42578125" style="7" customWidth="1"/>
    <col min="9476" max="9476" width="21.42578125" style="7" customWidth="1"/>
    <col min="9477" max="9477" width="25.28515625" style="7" customWidth="1"/>
    <col min="9478" max="9478" width="8.28515625" style="7" customWidth="1"/>
    <col min="9479" max="9479" width="10.7109375" style="7" customWidth="1"/>
    <col min="9480" max="9480" width="11.85546875" style="7" customWidth="1"/>
    <col min="9481" max="9481" width="10.7109375" style="7" customWidth="1"/>
    <col min="9482" max="9483" width="8.7109375" style="7" customWidth="1"/>
    <col min="9484" max="9484" width="15.28515625" style="7" customWidth="1"/>
    <col min="9485" max="9679" width="6.140625" style="7" customWidth="1"/>
    <col min="9680" max="9720" width="5.7109375" style="7"/>
    <col min="9721" max="9721" width="7.28515625" style="7" customWidth="1"/>
    <col min="9722" max="9722" width="12" style="7" customWidth="1"/>
    <col min="9723" max="9723" width="4.5703125" style="7" customWidth="1"/>
    <col min="9724" max="9724" width="25.28515625" style="7" customWidth="1"/>
    <col min="9725" max="9725" width="16.28515625" style="7" customWidth="1"/>
    <col min="9726" max="9726" width="18.5703125" style="7" customWidth="1"/>
    <col min="9727" max="9729" width="20.42578125" style="7" customWidth="1"/>
    <col min="9730" max="9730" width="20.28515625" style="7" customWidth="1"/>
    <col min="9731" max="9731" width="20.42578125" style="7" customWidth="1"/>
    <col min="9732" max="9732" width="21.42578125" style="7" customWidth="1"/>
    <col min="9733" max="9733" width="25.28515625" style="7" customWidth="1"/>
    <col min="9734" max="9734" width="8.28515625" style="7" customWidth="1"/>
    <col min="9735" max="9735" width="10.7109375" style="7" customWidth="1"/>
    <col min="9736" max="9736" width="11.85546875" style="7" customWidth="1"/>
    <col min="9737" max="9737" width="10.7109375" style="7" customWidth="1"/>
    <col min="9738" max="9739" width="8.7109375" style="7" customWidth="1"/>
    <col min="9740" max="9740" width="15.28515625" style="7" customWidth="1"/>
    <col min="9741" max="9935" width="6.140625" style="7" customWidth="1"/>
    <col min="9936" max="9976" width="5.7109375" style="7"/>
    <col min="9977" max="9977" width="7.28515625" style="7" customWidth="1"/>
    <col min="9978" max="9978" width="12" style="7" customWidth="1"/>
    <col min="9979" max="9979" width="4.5703125" style="7" customWidth="1"/>
    <col min="9980" max="9980" width="25.28515625" style="7" customWidth="1"/>
    <col min="9981" max="9981" width="16.28515625" style="7" customWidth="1"/>
    <col min="9982" max="9982" width="18.5703125" style="7" customWidth="1"/>
    <col min="9983" max="9985" width="20.42578125" style="7" customWidth="1"/>
    <col min="9986" max="9986" width="20.28515625" style="7" customWidth="1"/>
    <col min="9987" max="9987" width="20.42578125" style="7" customWidth="1"/>
    <col min="9988" max="9988" width="21.42578125" style="7" customWidth="1"/>
    <col min="9989" max="9989" width="25.28515625" style="7" customWidth="1"/>
    <col min="9990" max="9990" width="8.28515625" style="7" customWidth="1"/>
    <col min="9991" max="9991" width="10.7109375" style="7" customWidth="1"/>
    <col min="9992" max="9992" width="11.85546875" style="7" customWidth="1"/>
    <col min="9993" max="9993" width="10.7109375" style="7" customWidth="1"/>
    <col min="9994" max="9995" width="8.7109375" style="7" customWidth="1"/>
    <col min="9996" max="9996" width="15.28515625" style="7" customWidth="1"/>
    <col min="9997" max="10191" width="6.140625" style="7" customWidth="1"/>
    <col min="10192" max="10232" width="5.7109375" style="7"/>
    <col min="10233" max="10233" width="7.28515625" style="7" customWidth="1"/>
    <col min="10234" max="10234" width="12" style="7" customWidth="1"/>
    <col min="10235" max="10235" width="4.5703125" style="7" customWidth="1"/>
    <col min="10236" max="10236" width="25.28515625" style="7" customWidth="1"/>
    <col min="10237" max="10237" width="16.28515625" style="7" customWidth="1"/>
    <col min="10238" max="10238" width="18.5703125" style="7" customWidth="1"/>
    <col min="10239" max="10241" width="20.42578125" style="7" customWidth="1"/>
    <col min="10242" max="10242" width="20.28515625" style="7" customWidth="1"/>
    <col min="10243" max="10243" width="20.42578125" style="7" customWidth="1"/>
    <col min="10244" max="10244" width="21.42578125" style="7" customWidth="1"/>
    <col min="10245" max="10245" width="25.28515625" style="7" customWidth="1"/>
    <col min="10246" max="10246" width="8.28515625" style="7" customWidth="1"/>
    <col min="10247" max="10247" width="10.7109375" style="7" customWidth="1"/>
    <col min="10248" max="10248" width="11.85546875" style="7" customWidth="1"/>
    <col min="10249" max="10249" width="10.7109375" style="7" customWidth="1"/>
    <col min="10250" max="10251" width="8.7109375" style="7" customWidth="1"/>
    <col min="10252" max="10252" width="15.28515625" style="7" customWidth="1"/>
    <col min="10253" max="10447" width="6.140625" style="7" customWidth="1"/>
    <col min="10448" max="10488" width="5.7109375" style="7"/>
    <col min="10489" max="10489" width="7.28515625" style="7" customWidth="1"/>
    <col min="10490" max="10490" width="12" style="7" customWidth="1"/>
    <col min="10491" max="10491" width="4.5703125" style="7" customWidth="1"/>
    <col min="10492" max="10492" width="25.28515625" style="7" customWidth="1"/>
    <col min="10493" max="10493" width="16.28515625" style="7" customWidth="1"/>
    <col min="10494" max="10494" width="18.5703125" style="7" customWidth="1"/>
    <col min="10495" max="10497" width="20.42578125" style="7" customWidth="1"/>
    <col min="10498" max="10498" width="20.28515625" style="7" customWidth="1"/>
    <col min="10499" max="10499" width="20.42578125" style="7" customWidth="1"/>
    <col min="10500" max="10500" width="21.42578125" style="7" customWidth="1"/>
    <col min="10501" max="10501" width="25.28515625" style="7" customWidth="1"/>
    <col min="10502" max="10502" width="8.28515625" style="7" customWidth="1"/>
    <col min="10503" max="10503" width="10.7109375" style="7" customWidth="1"/>
    <col min="10504" max="10504" width="11.85546875" style="7" customWidth="1"/>
    <col min="10505" max="10505" width="10.7109375" style="7" customWidth="1"/>
    <col min="10506" max="10507" width="8.7109375" style="7" customWidth="1"/>
    <col min="10508" max="10508" width="15.28515625" style="7" customWidth="1"/>
    <col min="10509" max="10703" width="6.140625" style="7" customWidth="1"/>
    <col min="10704" max="10744" width="5.7109375" style="7"/>
    <col min="10745" max="10745" width="7.28515625" style="7" customWidth="1"/>
    <col min="10746" max="10746" width="12" style="7" customWidth="1"/>
    <col min="10747" max="10747" width="4.5703125" style="7" customWidth="1"/>
    <col min="10748" max="10748" width="25.28515625" style="7" customWidth="1"/>
    <col min="10749" max="10749" width="16.28515625" style="7" customWidth="1"/>
    <col min="10750" max="10750" width="18.5703125" style="7" customWidth="1"/>
    <col min="10751" max="10753" width="20.42578125" style="7" customWidth="1"/>
    <col min="10754" max="10754" width="20.28515625" style="7" customWidth="1"/>
    <col min="10755" max="10755" width="20.42578125" style="7" customWidth="1"/>
    <col min="10756" max="10756" width="21.42578125" style="7" customWidth="1"/>
    <col min="10757" max="10757" width="25.28515625" style="7" customWidth="1"/>
    <col min="10758" max="10758" width="8.28515625" style="7" customWidth="1"/>
    <col min="10759" max="10759" width="10.7109375" style="7" customWidth="1"/>
    <col min="10760" max="10760" width="11.85546875" style="7" customWidth="1"/>
    <col min="10761" max="10761" width="10.7109375" style="7" customWidth="1"/>
    <col min="10762" max="10763" width="8.7109375" style="7" customWidth="1"/>
    <col min="10764" max="10764" width="15.28515625" style="7" customWidth="1"/>
    <col min="10765" max="10959" width="6.140625" style="7" customWidth="1"/>
    <col min="10960" max="11000" width="5.7109375" style="7"/>
    <col min="11001" max="11001" width="7.28515625" style="7" customWidth="1"/>
    <col min="11002" max="11002" width="12" style="7" customWidth="1"/>
    <col min="11003" max="11003" width="4.5703125" style="7" customWidth="1"/>
    <col min="11004" max="11004" width="25.28515625" style="7" customWidth="1"/>
    <col min="11005" max="11005" width="16.28515625" style="7" customWidth="1"/>
    <col min="11006" max="11006" width="18.5703125" style="7" customWidth="1"/>
    <col min="11007" max="11009" width="20.42578125" style="7" customWidth="1"/>
    <col min="11010" max="11010" width="20.28515625" style="7" customWidth="1"/>
    <col min="11011" max="11011" width="20.42578125" style="7" customWidth="1"/>
    <col min="11012" max="11012" width="21.42578125" style="7" customWidth="1"/>
    <col min="11013" max="11013" width="25.28515625" style="7" customWidth="1"/>
    <col min="11014" max="11014" width="8.28515625" style="7" customWidth="1"/>
    <col min="11015" max="11015" width="10.7109375" style="7" customWidth="1"/>
    <col min="11016" max="11016" width="11.85546875" style="7" customWidth="1"/>
    <col min="11017" max="11017" width="10.7109375" style="7" customWidth="1"/>
    <col min="11018" max="11019" width="8.7109375" style="7" customWidth="1"/>
    <col min="11020" max="11020" width="15.28515625" style="7" customWidth="1"/>
    <col min="11021" max="11215" width="6.140625" style="7" customWidth="1"/>
    <col min="11216" max="11256" width="5.7109375" style="7"/>
    <col min="11257" max="11257" width="7.28515625" style="7" customWidth="1"/>
    <col min="11258" max="11258" width="12" style="7" customWidth="1"/>
    <col min="11259" max="11259" width="4.5703125" style="7" customWidth="1"/>
    <col min="11260" max="11260" width="25.28515625" style="7" customWidth="1"/>
    <col min="11261" max="11261" width="16.28515625" style="7" customWidth="1"/>
    <col min="11262" max="11262" width="18.5703125" style="7" customWidth="1"/>
    <col min="11263" max="11265" width="20.42578125" style="7" customWidth="1"/>
    <col min="11266" max="11266" width="20.28515625" style="7" customWidth="1"/>
    <col min="11267" max="11267" width="20.42578125" style="7" customWidth="1"/>
    <col min="11268" max="11268" width="21.42578125" style="7" customWidth="1"/>
    <col min="11269" max="11269" width="25.28515625" style="7" customWidth="1"/>
    <col min="11270" max="11270" width="8.28515625" style="7" customWidth="1"/>
    <col min="11271" max="11271" width="10.7109375" style="7" customWidth="1"/>
    <col min="11272" max="11272" width="11.85546875" style="7" customWidth="1"/>
    <col min="11273" max="11273" width="10.7109375" style="7" customWidth="1"/>
    <col min="11274" max="11275" width="8.7109375" style="7" customWidth="1"/>
    <col min="11276" max="11276" width="15.28515625" style="7" customWidth="1"/>
    <col min="11277" max="11471" width="6.140625" style="7" customWidth="1"/>
    <col min="11472" max="11512" width="5.7109375" style="7"/>
    <col min="11513" max="11513" width="7.28515625" style="7" customWidth="1"/>
    <col min="11514" max="11514" width="12" style="7" customWidth="1"/>
    <col min="11515" max="11515" width="4.5703125" style="7" customWidth="1"/>
    <col min="11516" max="11516" width="25.28515625" style="7" customWidth="1"/>
    <col min="11517" max="11517" width="16.28515625" style="7" customWidth="1"/>
    <col min="11518" max="11518" width="18.5703125" style="7" customWidth="1"/>
    <col min="11519" max="11521" width="20.42578125" style="7" customWidth="1"/>
    <col min="11522" max="11522" width="20.28515625" style="7" customWidth="1"/>
    <col min="11523" max="11523" width="20.42578125" style="7" customWidth="1"/>
    <col min="11524" max="11524" width="21.42578125" style="7" customWidth="1"/>
    <col min="11525" max="11525" width="25.28515625" style="7" customWidth="1"/>
    <col min="11526" max="11526" width="8.28515625" style="7" customWidth="1"/>
    <col min="11527" max="11527" width="10.7109375" style="7" customWidth="1"/>
    <col min="11528" max="11528" width="11.85546875" style="7" customWidth="1"/>
    <col min="11529" max="11529" width="10.7109375" style="7" customWidth="1"/>
    <col min="11530" max="11531" width="8.7109375" style="7" customWidth="1"/>
    <col min="11532" max="11532" width="15.28515625" style="7" customWidth="1"/>
    <col min="11533" max="11727" width="6.140625" style="7" customWidth="1"/>
    <col min="11728" max="11768" width="5.7109375" style="7"/>
    <col min="11769" max="11769" width="7.28515625" style="7" customWidth="1"/>
    <col min="11770" max="11770" width="12" style="7" customWidth="1"/>
    <col min="11771" max="11771" width="4.5703125" style="7" customWidth="1"/>
    <col min="11772" max="11772" width="25.28515625" style="7" customWidth="1"/>
    <col min="11773" max="11773" width="16.28515625" style="7" customWidth="1"/>
    <col min="11774" max="11774" width="18.5703125" style="7" customWidth="1"/>
    <col min="11775" max="11777" width="20.42578125" style="7" customWidth="1"/>
    <col min="11778" max="11778" width="20.28515625" style="7" customWidth="1"/>
    <col min="11779" max="11779" width="20.42578125" style="7" customWidth="1"/>
    <col min="11780" max="11780" width="21.42578125" style="7" customWidth="1"/>
    <col min="11781" max="11781" width="25.28515625" style="7" customWidth="1"/>
    <col min="11782" max="11782" width="8.28515625" style="7" customWidth="1"/>
    <col min="11783" max="11783" width="10.7109375" style="7" customWidth="1"/>
    <col min="11784" max="11784" width="11.85546875" style="7" customWidth="1"/>
    <col min="11785" max="11785" width="10.7109375" style="7" customWidth="1"/>
    <col min="11786" max="11787" width="8.7109375" style="7" customWidth="1"/>
    <col min="11788" max="11788" width="15.28515625" style="7" customWidth="1"/>
    <col min="11789" max="11983" width="6.140625" style="7" customWidth="1"/>
    <col min="11984" max="12024" width="5.7109375" style="7"/>
    <col min="12025" max="12025" width="7.28515625" style="7" customWidth="1"/>
    <col min="12026" max="12026" width="12" style="7" customWidth="1"/>
    <col min="12027" max="12027" width="4.5703125" style="7" customWidth="1"/>
    <col min="12028" max="12028" width="25.28515625" style="7" customWidth="1"/>
    <col min="12029" max="12029" width="16.28515625" style="7" customWidth="1"/>
    <col min="12030" max="12030" width="18.5703125" style="7" customWidth="1"/>
    <col min="12031" max="12033" width="20.42578125" style="7" customWidth="1"/>
    <col min="12034" max="12034" width="20.28515625" style="7" customWidth="1"/>
    <col min="12035" max="12035" width="20.42578125" style="7" customWidth="1"/>
    <col min="12036" max="12036" width="21.42578125" style="7" customWidth="1"/>
    <col min="12037" max="12037" width="25.28515625" style="7" customWidth="1"/>
    <col min="12038" max="12038" width="8.28515625" style="7" customWidth="1"/>
    <col min="12039" max="12039" width="10.7109375" style="7" customWidth="1"/>
    <col min="12040" max="12040" width="11.85546875" style="7" customWidth="1"/>
    <col min="12041" max="12041" width="10.7109375" style="7" customWidth="1"/>
    <col min="12042" max="12043" width="8.7109375" style="7" customWidth="1"/>
    <col min="12044" max="12044" width="15.28515625" style="7" customWidth="1"/>
    <col min="12045" max="12239" width="6.140625" style="7" customWidth="1"/>
    <col min="12240" max="12280" width="5.7109375" style="7"/>
    <col min="12281" max="12281" width="7.28515625" style="7" customWidth="1"/>
    <col min="12282" max="12282" width="12" style="7" customWidth="1"/>
    <col min="12283" max="12283" width="4.5703125" style="7" customWidth="1"/>
    <col min="12284" max="12284" width="25.28515625" style="7" customWidth="1"/>
    <col min="12285" max="12285" width="16.28515625" style="7" customWidth="1"/>
    <col min="12286" max="12286" width="18.5703125" style="7" customWidth="1"/>
    <col min="12287" max="12289" width="20.42578125" style="7" customWidth="1"/>
    <col min="12290" max="12290" width="20.28515625" style="7" customWidth="1"/>
    <col min="12291" max="12291" width="20.42578125" style="7" customWidth="1"/>
    <col min="12292" max="12292" width="21.42578125" style="7" customWidth="1"/>
    <col min="12293" max="12293" width="25.28515625" style="7" customWidth="1"/>
    <col min="12294" max="12294" width="8.28515625" style="7" customWidth="1"/>
    <col min="12295" max="12295" width="10.7109375" style="7" customWidth="1"/>
    <col min="12296" max="12296" width="11.85546875" style="7" customWidth="1"/>
    <col min="12297" max="12297" width="10.7109375" style="7" customWidth="1"/>
    <col min="12298" max="12299" width="8.7109375" style="7" customWidth="1"/>
    <col min="12300" max="12300" width="15.28515625" style="7" customWidth="1"/>
    <col min="12301" max="12495" width="6.140625" style="7" customWidth="1"/>
    <col min="12496" max="12536" width="5.7109375" style="7"/>
    <col min="12537" max="12537" width="7.28515625" style="7" customWidth="1"/>
    <col min="12538" max="12538" width="12" style="7" customWidth="1"/>
    <col min="12539" max="12539" width="4.5703125" style="7" customWidth="1"/>
    <col min="12540" max="12540" width="25.28515625" style="7" customWidth="1"/>
    <col min="12541" max="12541" width="16.28515625" style="7" customWidth="1"/>
    <col min="12542" max="12542" width="18.5703125" style="7" customWidth="1"/>
    <col min="12543" max="12545" width="20.42578125" style="7" customWidth="1"/>
    <col min="12546" max="12546" width="20.28515625" style="7" customWidth="1"/>
    <col min="12547" max="12547" width="20.42578125" style="7" customWidth="1"/>
    <col min="12548" max="12548" width="21.42578125" style="7" customWidth="1"/>
    <col min="12549" max="12549" width="25.28515625" style="7" customWidth="1"/>
    <col min="12550" max="12550" width="8.28515625" style="7" customWidth="1"/>
    <col min="12551" max="12551" width="10.7109375" style="7" customWidth="1"/>
    <col min="12552" max="12552" width="11.85546875" style="7" customWidth="1"/>
    <col min="12553" max="12553" width="10.7109375" style="7" customWidth="1"/>
    <col min="12554" max="12555" width="8.7109375" style="7" customWidth="1"/>
    <col min="12556" max="12556" width="15.28515625" style="7" customWidth="1"/>
    <col min="12557" max="12751" width="6.140625" style="7" customWidth="1"/>
    <col min="12752" max="12792" width="5.7109375" style="7"/>
    <col min="12793" max="12793" width="7.28515625" style="7" customWidth="1"/>
    <col min="12794" max="12794" width="12" style="7" customWidth="1"/>
    <col min="12795" max="12795" width="4.5703125" style="7" customWidth="1"/>
    <col min="12796" max="12796" width="25.28515625" style="7" customWidth="1"/>
    <col min="12797" max="12797" width="16.28515625" style="7" customWidth="1"/>
    <col min="12798" max="12798" width="18.5703125" style="7" customWidth="1"/>
    <col min="12799" max="12801" width="20.42578125" style="7" customWidth="1"/>
    <col min="12802" max="12802" width="20.28515625" style="7" customWidth="1"/>
    <col min="12803" max="12803" width="20.42578125" style="7" customWidth="1"/>
    <col min="12804" max="12804" width="21.42578125" style="7" customWidth="1"/>
    <col min="12805" max="12805" width="25.28515625" style="7" customWidth="1"/>
    <col min="12806" max="12806" width="8.28515625" style="7" customWidth="1"/>
    <col min="12807" max="12807" width="10.7109375" style="7" customWidth="1"/>
    <col min="12808" max="12808" width="11.85546875" style="7" customWidth="1"/>
    <col min="12809" max="12809" width="10.7109375" style="7" customWidth="1"/>
    <col min="12810" max="12811" width="8.7109375" style="7" customWidth="1"/>
    <col min="12812" max="12812" width="15.28515625" style="7" customWidth="1"/>
    <col min="12813" max="13007" width="6.140625" style="7" customWidth="1"/>
    <col min="13008" max="13048" width="5.7109375" style="7"/>
    <col min="13049" max="13049" width="7.28515625" style="7" customWidth="1"/>
    <col min="13050" max="13050" width="12" style="7" customWidth="1"/>
    <col min="13051" max="13051" width="4.5703125" style="7" customWidth="1"/>
    <col min="13052" max="13052" width="25.28515625" style="7" customWidth="1"/>
    <col min="13053" max="13053" width="16.28515625" style="7" customWidth="1"/>
    <col min="13054" max="13054" width="18.5703125" style="7" customWidth="1"/>
    <col min="13055" max="13057" width="20.42578125" style="7" customWidth="1"/>
    <col min="13058" max="13058" width="20.28515625" style="7" customWidth="1"/>
    <col min="13059" max="13059" width="20.42578125" style="7" customWidth="1"/>
    <col min="13060" max="13060" width="21.42578125" style="7" customWidth="1"/>
    <col min="13061" max="13061" width="25.28515625" style="7" customWidth="1"/>
    <col min="13062" max="13062" width="8.28515625" style="7" customWidth="1"/>
    <col min="13063" max="13063" width="10.7109375" style="7" customWidth="1"/>
    <col min="13064" max="13064" width="11.85546875" style="7" customWidth="1"/>
    <col min="13065" max="13065" width="10.7109375" style="7" customWidth="1"/>
    <col min="13066" max="13067" width="8.7109375" style="7" customWidth="1"/>
    <col min="13068" max="13068" width="15.28515625" style="7" customWidth="1"/>
    <col min="13069" max="13263" width="6.140625" style="7" customWidth="1"/>
    <col min="13264" max="13304" width="5.7109375" style="7"/>
    <col min="13305" max="13305" width="7.28515625" style="7" customWidth="1"/>
    <col min="13306" max="13306" width="12" style="7" customWidth="1"/>
    <col min="13307" max="13307" width="4.5703125" style="7" customWidth="1"/>
    <col min="13308" max="13308" width="25.28515625" style="7" customWidth="1"/>
    <col min="13309" max="13309" width="16.28515625" style="7" customWidth="1"/>
    <col min="13310" max="13310" width="18.5703125" style="7" customWidth="1"/>
    <col min="13311" max="13313" width="20.42578125" style="7" customWidth="1"/>
    <col min="13314" max="13314" width="20.28515625" style="7" customWidth="1"/>
    <col min="13315" max="13315" width="20.42578125" style="7" customWidth="1"/>
    <col min="13316" max="13316" width="21.42578125" style="7" customWidth="1"/>
    <col min="13317" max="13317" width="25.28515625" style="7" customWidth="1"/>
    <col min="13318" max="13318" width="8.28515625" style="7" customWidth="1"/>
    <col min="13319" max="13319" width="10.7109375" style="7" customWidth="1"/>
    <col min="13320" max="13320" width="11.85546875" style="7" customWidth="1"/>
    <col min="13321" max="13321" width="10.7109375" style="7" customWidth="1"/>
    <col min="13322" max="13323" width="8.7109375" style="7" customWidth="1"/>
    <col min="13324" max="13324" width="15.28515625" style="7" customWidth="1"/>
    <col min="13325" max="13519" width="6.140625" style="7" customWidth="1"/>
    <col min="13520" max="13560" width="5.7109375" style="7"/>
    <col min="13561" max="13561" width="7.28515625" style="7" customWidth="1"/>
    <col min="13562" max="13562" width="12" style="7" customWidth="1"/>
    <col min="13563" max="13563" width="4.5703125" style="7" customWidth="1"/>
    <col min="13564" max="13564" width="25.28515625" style="7" customWidth="1"/>
    <col min="13565" max="13565" width="16.28515625" style="7" customWidth="1"/>
    <col min="13566" max="13566" width="18.5703125" style="7" customWidth="1"/>
    <col min="13567" max="13569" width="20.42578125" style="7" customWidth="1"/>
    <col min="13570" max="13570" width="20.28515625" style="7" customWidth="1"/>
    <col min="13571" max="13571" width="20.42578125" style="7" customWidth="1"/>
    <col min="13572" max="13572" width="21.42578125" style="7" customWidth="1"/>
    <col min="13573" max="13573" width="25.28515625" style="7" customWidth="1"/>
    <col min="13574" max="13574" width="8.28515625" style="7" customWidth="1"/>
    <col min="13575" max="13575" width="10.7109375" style="7" customWidth="1"/>
    <col min="13576" max="13576" width="11.85546875" style="7" customWidth="1"/>
    <col min="13577" max="13577" width="10.7109375" style="7" customWidth="1"/>
    <col min="13578" max="13579" width="8.7109375" style="7" customWidth="1"/>
    <col min="13580" max="13580" width="15.28515625" style="7" customWidth="1"/>
    <col min="13581" max="13775" width="6.140625" style="7" customWidth="1"/>
    <col min="13776" max="13816" width="5.7109375" style="7"/>
    <col min="13817" max="13817" width="7.28515625" style="7" customWidth="1"/>
    <col min="13818" max="13818" width="12" style="7" customWidth="1"/>
    <col min="13819" max="13819" width="4.5703125" style="7" customWidth="1"/>
    <col min="13820" max="13820" width="25.28515625" style="7" customWidth="1"/>
    <col min="13821" max="13821" width="16.28515625" style="7" customWidth="1"/>
    <col min="13822" max="13822" width="18.5703125" style="7" customWidth="1"/>
    <col min="13823" max="13825" width="20.42578125" style="7" customWidth="1"/>
    <col min="13826" max="13826" width="20.28515625" style="7" customWidth="1"/>
    <col min="13827" max="13827" width="20.42578125" style="7" customWidth="1"/>
    <col min="13828" max="13828" width="21.42578125" style="7" customWidth="1"/>
    <col min="13829" max="13829" width="25.28515625" style="7" customWidth="1"/>
    <col min="13830" max="13830" width="8.28515625" style="7" customWidth="1"/>
    <col min="13831" max="13831" width="10.7109375" style="7" customWidth="1"/>
    <col min="13832" max="13832" width="11.85546875" style="7" customWidth="1"/>
    <col min="13833" max="13833" width="10.7109375" style="7" customWidth="1"/>
    <col min="13834" max="13835" width="8.7109375" style="7" customWidth="1"/>
    <col min="13836" max="13836" width="15.28515625" style="7" customWidth="1"/>
    <col min="13837" max="14031" width="6.140625" style="7" customWidth="1"/>
    <col min="14032" max="14072" width="5.7109375" style="7"/>
    <col min="14073" max="14073" width="7.28515625" style="7" customWidth="1"/>
    <col min="14074" max="14074" width="12" style="7" customWidth="1"/>
    <col min="14075" max="14075" width="4.5703125" style="7" customWidth="1"/>
    <col min="14076" max="14076" width="25.28515625" style="7" customWidth="1"/>
    <col min="14077" max="14077" width="16.28515625" style="7" customWidth="1"/>
    <col min="14078" max="14078" width="18.5703125" style="7" customWidth="1"/>
    <col min="14079" max="14081" width="20.42578125" style="7" customWidth="1"/>
    <col min="14082" max="14082" width="20.28515625" style="7" customWidth="1"/>
    <col min="14083" max="14083" width="20.42578125" style="7" customWidth="1"/>
    <col min="14084" max="14084" width="21.42578125" style="7" customWidth="1"/>
    <col min="14085" max="14085" width="25.28515625" style="7" customWidth="1"/>
    <col min="14086" max="14086" width="8.28515625" style="7" customWidth="1"/>
    <col min="14087" max="14087" width="10.7109375" style="7" customWidth="1"/>
    <col min="14088" max="14088" width="11.85546875" style="7" customWidth="1"/>
    <col min="14089" max="14089" width="10.7109375" style="7" customWidth="1"/>
    <col min="14090" max="14091" width="8.7109375" style="7" customWidth="1"/>
    <col min="14092" max="14092" width="15.28515625" style="7" customWidth="1"/>
    <col min="14093" max="14287" width="6.140625" style="7" customWidth="1"/>
    <col min="14288" max="14328" width="5.7109375" style="7"/>
    <col min="14329" max="14329" width="7.28515625" style="7" customWidth="1"/>
    <col min="14330" max="14330" width="12" style="7" customWidth="1"/>
    <col min="14331" max="14331" width="4.5703125" style="7" customWidth="1"/>
    <col min="14332" max="14332" width="25.28515625" style="7" customWidth="1"/>
    <col min="14333" max="14333" width="16.28515625" style="7" customWidth="1"/>
    <col min="14334" max="14334" width="18.5703125" style="7" customWidth="1"/>
    <col min="14335" max="14337" width="20.42578125" style="7" customWidth="1"/>
    <col min="14338" max="14338" width="20.28515625" style="7" customWidth="1"/>
    <col min="14339" max="14339" width="20.42578125" style="7" customWidth="1"/>
    <col min="14340" max="14340" width="21.42578125" style="7" customWidth="1"/>
    <col min="14341" max="14341" width="25.28515625" style="7" customWidth="1"/>
    <col min="14342" max="14342" width="8.28515625" style="7" customWidth="1"/>
    <col min="14343" max="14343" width="10.7109375" style="7" customWidth="1"/>
    <col min="14344" max="14344" width="11.85546875" style="7" customWidth="1"/>
    <col min="14345" max="14345" width="10.7109375" style="7" customWidth="1"/>
    <col min="14346" max="14347" width="8.7109375" style="7" customWidth="1"/>
    <col min="14348" max="14348" width="15.28515625" style="7" customWidth="1"/>
    <col min="14349" max="14543" width="6.140625" style="7" customWidth="1"/>
    <col min="14544" max="14584" width="5.7109375" style="7"/>
    <col min="14585" max="14585" width="7.28515625" style="7" customWidth="1"/>
    <col min="14586" max="14586" width="12" style="7" customWidth="1"/>
    <col min="14587" max="14587" width="4.5703125" style="7" customWidth="1"/>
    <col min="14588" max="14588" width="25.28515625" style="7" customWidth="1"/>
    <col min="14589" max="14589" width="16.28515625" style="7" customWidth="1"/>
    <col min="14590" max="14590" width="18.5703125" style="7" customWidth="1"/>
    <col min="14591" max="14593" width="20.42578125" style="7" customWidth="1"/>
    <col min="14594" max="14594" width="20.28515625" style="7" customWidth="1"/>
    <col min="14595" max="14595" width="20.42578125" style="7" customWidth="1"/>
    <col min="14596" max="14596" width="21.42578125" style="7" customWidth="1"/>
    <col min="14597" max="14597" width="25.28515625" style="7" customWidth="1"/>
    <col min="14598" max="14598" width="8.28515625" style="7" customWidth="1"/>
    <col min="14599" max="14599" width="10.7109375" style="7" customWidth="1"/>
    <col min="14600" max="14600" width="11.85546875" style="7" customWidth="1"/>
    <col min="14601" max="14601" width="10.7109375" style="7" customWidth="1"/>
    <col min="14602" max="14603" width="8.7109375" style="7" customWidth="1"/>
    <col min="14604" max="14604" width="15.28515625" style="7" customWidth="1"/>
    <col min="14605" max="14799" width="6.140625" style="7" customWidth="1"/>
    <col min="14800" max="14840" width="5.7109375" style="7"/>
    <col min="14841" max="14841" width="7.28515625" style="7" customWidth="1"/>
    <col min="14842" max="14842" width="12" style="7" customWidth="1"/>
    <col min="14843" max="14843" width="4.5703125" style="7" customWidth="1"/>
    <col min="14844" max="14844" width="25.28515625" style="7" customWidth="1"/>
    <col min="14845" max="14845" width="16.28515625" style="7" customWidth="1"/>
    <col min="14846" max="14846" width="18.5703125" style="7" customWidth="1"/>
    <col min="14847" max="14849" width="20.42578125" style="7" customWidth="1"/>
    <col min="14850" max="14850" width="20.28515625" style="7" customWidth="1"/>
    <col min="14851" max="14851" width="20.42578125" style="7" customWidth="1"/>
    <col min="14852" max="14852" width="21.42578125" style="7" customWidth="1"/>
    <col min="14853" max="14853" width="25.28515625" style="7" customWidth="1"/>
    <col min="14854" max="14854" width="8.28515625" style="7" customWidth="1"/>
    <col min="14855" max="14855" width="10.7109375" style="7" customWidth="1"/>
    <col min="14856" max="14856" width="11.85546875" style="7" customWidth="1"/>
    <col min="14857" max="14857" width="10.7109375" style="7" customWidth="1"/>
    <col min="14858" max="14859" width="8.7109375" style="7" customWidth="1"/>
    <col min="14860" max="14860" width="15.28515625" style="7" customWidth="1"/>
    <col min="14861" max="15055" width="6.140625" style="7" customWidth="1"/>
    <col min="15056" max="15096" width="5.7109375" style="7"/>
    <col min="15097" max="15097" width="7.28515625" style="7" customWidth="1"/>
    <col min="15098" max="15098" width="12" style="7" customWidth="1"/>
    <col min="15099" max="15099" width="4.5703125" style="7" customWidth="1"/>
    <col min="15100" max="15100" width="25.28515625" style="7" customWidth="1"/>
    <col min="15101" max="15101" width="16.28515625" style="7" customWidth="1"/>
    <col min="15102" max="15102" width="18.5703125" style="7" customWidth="1"/>
    <col min="15103" max="15105" width="20.42578125" style="7" customWidth="1"/>
    <col min="15106" max="15106" width="20.28515625" style="7" customWidth="1"/>
    <col min="15107" max="15107" width="20.42578125" style="7" customWidth="1"/>
    <col min="15108" max="15108" width="21.42578125" style="7" customWidth="1"/>
    <col min="15109" max="15109" width="25.28515625" style="7" customWidth="1"/>
    <col min="15110" max="15110" width="8.28515625" style="7" customWidth="1"/>
    <col min="15111" max="15111" width="10.7109375" style="7" customWidth="1"/>
    <col min="15112" max="15112" width="11.85546875" style="7" customWidth="1"/>
    <col min="15113" max="15113" width="10.7109375" style="7" customWidth="1"/>
    <col min="15114" max="15115" width="8.7109375" style="7" customWidth="1"/>
    <col min="15116" max="15116" width="15.28515625" style="7" customWidth="1"/>
    <col min="15117" max="15311" width="6.140625" style="7" customWidth="1"/>
    <col min="15312" max="15352" width="5.7109375" style="7"/>
    <col min="15353" max="15353" width="7.28515625" style="7" customWidth="1"/>
    <col min="15354" max="15354" width="12" style="7" customWidth="1"/>
    <col min="15355" max="15355" width="4.5703125" style="7" customWidth="1"/>
    <col min="15356" max="15356" width="25.28515625" style="7" customWidth="1"/>
    <col min="15357" max="15357" width="16.28515625" style="7" customWidth="1"/>
    <col min="15358" max="15358" width="18.5703125" style="7" customWidth="1"/>
    <col min="15359" max="15361" width="20.42578125" style="7" customWidth="1"/>
    <col min="15362" max="15362" width="20.28515625" style="7" customWidth="1"/>
    <col min="15363" max="15363" width="20.42578125" style="7" customWidth="1"/>
    <col min="15364" max="15364" width="21.42578125" style="7" customWidth="1"/>
    <col min="15365" max="15365" width="25.28515625" style="7" customWidth="1"/>
    <col min="15366" max="15366" width="8.28515625" style="7" customWidth="1"/>
    <col min="15367" max="15367" width="10.7109375" style="7" customWidth="1"/>
    <col min="15368" max="15368" width="11.85546875" style="7" customWidth="1"/>
    <col min="15369" max="15369" width="10.7109375" style="7" customWidth="1"/>
    <col min="15370" max="15371" width="8.7109375" style="7" customWidth="1"/>
    <col min="15372" max="15372" width="15.28515625" style="7" customWidth="1"/>
    <col min="15373" max="15567" width="6.140625" style="7" customWidth="1"/>
    <col min="15568" max="15608" width="5.7109375" style="7"/>
    <col min="15609" max="15609" width="7.28515625" style="7" customWidth="1"/>
    <col min="15610" max="15610" width="12" style="7" customWidth="1"/>
    <col min="15611" max="15611" width="4.5703125" style="7" customWidth="1"/>
    <col min="15612" max="15612" width="25.28515625" style="7" customWidth="1"/>
    <col min="15613" max="15613" width="16.28515625" style="7" customWidth="1"/>
    <col min="15614" max="15614" width="18.5703125" style="7" customWidth="1"/>
    <col min="15615" max="15617" width="20.42578125" style="7" customWidth="1"/>
    <col min="15618" max="15618" width="20.28515625" style="7" customWidth="1"/>
    <col min="15619" max="15619" width="20.42578125" style="7" customWidth="1"/>
    <col min="15620" max="15620" width="21.42578125" style="7" customWidth="1"/>
    <col min="15621" max="15621" width="25.28515625" style="7" customWidth="1"/>
    <col min="15622" max="15622" width="8.28515625" style="7" customWidth="1"/>
    <col min="15623" max="15623" width="10.7109375" style="7" customWidth="1"/>
    <col min="15624" max="15624" width="11.85546875" style="7" customWidth="1"/>
    <col min="15625" max="15625" width="10.7109375" style="7" customWidth="1"/>
    <col min="15626" max="15627" width="8.7109375" style="7" customWidth="1"/>
    <col min="15628" max="15628" width="15.28515625" style="7" customWidth="1"/>
    <col min="15629" max="15823" width="6.140625" style="7" customWidth="1"/>
    <col min="15824" max="15864" width="5.7109375" style="7"/>
    <col min="15865" max="15865" width="7.28515625" style="7" customWidth="1"/>
    <col min="15866" max="15866" width="12" style="7" customWidth="1"/>
    <col min="15867" max="15867" width="4.5703125" style="7" customWidth="1"/>
    <col min="15868" max="15868" width="25.28515625" style="7" customWidth="1"/>
    <col min="15869" max="15869" width="16.28515625" style="7" customWidth="1"/>
    <col min="15870" max="15870" width="18.5703125" style="7" customWidth="1"/>
    <col min="15871" max="15873" width="20.42578125" style="7" customWidth="1"/>
    <col min="15874" max="15874" width="20.28515625" style="7" customWidth="1"/>
    <col min="15875" max="15875" width="20.42578125" style="7" customWidth="1"/>
    <col min="15876" max="15876" width="21.42578125" style="7" customWidth="1"/>
    <col min="15877" max="15877" width="25.28515625" style="7" customWidth="1"/>
    <col min="15878" max="15878" width="8.28515625" style="7" customWidth="1"/>
    <col min="15879" max="15879" width="10.7109375" style="7" customWidth="1"/>
    <col min="15880" max="15880" width="11.85546875" style="7" customWidth="1"/>
    <col min="15881" max="15881" width="10.7109375" style="7" customWidth="1"/>
    <col min="15882" max="15883" width="8.7109375" style="7" customWidth="1"/>
    <col min="15884" max="15884" width="15.28515625" style="7" customWidth="1"/>
    <col min="15885" max="16079" width="6.140625" style="7" customWidth="1"/>
    <col min="16080" max="16120" width="5.7109375" style="7"/>
    <col min="16121" max="16121" width="7.28515625" style="7" customWidth="1"/>
    <col min="16122" max="16122" width="12" style="7" customWidth="1"/>
    <col min="16123" max="16123" width="4.5703125" style="7" customWidth="1"/>
    <col min="16124" max="16124" width="25.28515625" style="7" customWidth="1"/>
    <col min="16125" max="16125" width="16.28515625" style="7" customWidth="1"/>
    <col min="16126" max="16126" width="18.5703125" style="7" customWidth="1"/>
    <col min="16127" max="16129" width="20.42578125" style="7" customWidth="1"/>
    <col min="16130" max="16130" width="20.28515625" style="7" customWidth="1"/>
    <col min="16131" max="16131" width="20.42578125" style="7" customWidth="1"/>
    <col min="16132" max="16132" width="21.42578125" style="7" customWidth="1"/>
    <col min="16133" max="16133" width="25.28515625" style="7" customWidth="1"/>
    <col min="16134" max="16134" width="8.28515625" style="7" customWidth="1"/>
    <col min="16135" max="16135" width="10.7109375" style="7" customWidth="1"/>
    <col min="16136" max="16136" width="11.85546875" style="7" customWidth="1"/>
    <col min="16137" max="16137" width="10.7109375" style="7" customWidth="1"/>
    <col min="16138" max="16139" width="8.7109375" style="7" customWidth="1"/>
    <col min="16140" max="16140" width="15.28515625" style="7" customWidth="1"/>
    <col min="16141" max="16335" width="6.140625" style="7" customWidth="1"/>
    <col min="16336" max="16384" width="5.7109375" style="7"/>
  </cols>
  <sheetData>
    <row r="1" spans="1:75" s="4" customFormat="1" ht="23.25" customHeight="1" thickBot="1" x14ac:dyDescent="0.3">
      <c r="B1" s="400">
        <f>IF(AND('Quantidade Desejada de Músicos'!C4="Simples",'Quantidade Desejada de Músicos'!D4=""),'Quantidade Desejada de Músicos'!C5,0)</f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BC1" s="5" t="s">
        <v>51</v>
      </c>
      <c r="BD1" s="6">
        <v>4</v>
      </c>
      <c r="BE1" s="6">
        <v>8</v>
      </c>
      <c r="BF1" s="6">
        <v>12</v>
      </c>
      <c r="BG1" s="6">
        <v>16</v>
      </c>
      <c r="BH1" s="6">
        <v>20</v>
      </c>
      <c r="BI1" s="6">
        <v>24</v>
      </c>
      <c r="BJ1" s="6">
        <v>28</v>
      </c>
      <c r="BK1" s="6">
        <v>32</v>
      </c>
      <c r="BL1" s="6">
        <v>36</v>
      </c>
      <c r="BM1" s="6">
        <v>40</v>
      </c>
      <c r="BN1" s="6">
        <v>44</v>
      </c>
      <c r="BO1" s="6">
        <v>48</v>
      </c>
      <c r="BP1" s="6">
        <v>52</v>
      </c>
      <c r="BQ1" s="6">
        <v>56</v>
      </c>
      <c r="BR1" s="6">
        <v>60</v>
      </c>
      <c r="BS1" s="6">
        <v>64</v>
      </c>
    </row>
    <row r="2" spans="1:75" ht="58.5" customHeight="1" x14ac:dyDescent="0.25">
      <c r="A2" s="4"/>
      <c r="B2" s="607" t="str">
        <f>CONCATENATE("ADEQUAÇÃO DE ORQUESTRA DO TIPO SIMPLES PARA ",B1," MÚSICOS")</f>
        <v>ADEQUAÇÃO DE ORQUESTRA DO TIPO SIMPLES PARA 0 MÚSICOS</v>
      </c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9"/>
      <c r="P2" s="346"/>
      <c r="Q2" s="8"/>
      <c r="R2" s="8"/>
      <c r="S2" s="8"/>
      <c r="T2" s="8"/>
      <c r="U2" s="8"/>
      <c r="V2" s="8"/>
      <c r="BB2" s="9" t="s">
        <v>6</v>
      </c>
      <c r="BC2" s="10" t="s">
        <v>7</v>
      </c>
      <c r="BD2" s="6">
        <f>'Formação Simples'!G5</f>
        <v>0</v>
      </c>
      <c r="BE2" s="6">
        <f>'Formação Simples'!I5</f>
        <v>1</v>
      </c>
      <c r="BF2" s="6">
        <f>'Formação Simples'!K5</f>
        <v>2</v>
      </c>
      <c r="BG2" s="6">
        <f>'Formação Simples'!M5</f>
        <v>3</v>
      </c>
      <c r="BH2" s="6">
        <f>'Formação Simples'!O5</f>
        <v>4</v>
      </c>
      <c r="BI2" s="6">
        <f>'Formação Simples'!Q5</f>
        <v>5</v>
      </c>
      <c r="BJ2" s="6">
        <f>'Formação Simples'!S5</f>
        <v>6</v>
      </c>
      <c r="BK2" s="6">
        <f>'Formação Simples'!U5</f>
        <v>6</v>
      </c>
      <c r="BL2" s="6">
        <f>'Formação Simples'!W5</f>
        <v>8</v>
      </c>
      <c r="BM2" s="6">
        <f>'Formação Simples'!Y5</f>
        <v>9</v>
      </c>
      <c r="BN2" s="6">
        <f>'Formação Simples'!AA5</f>
        <v>10</v>
      </c>
      <c r="BO2" s="6">
        <f>'Formação Simples'!AC5</f>
        <v>10</v>
      </c>
      <c r="BP2" s="6">
        <f>'Formação Simples'!AE5</f>
        <v>11</v>
      </c>
      <c r="BQ2" s="6">
        <f>'Formação Simples'!AG5</f>
        <v>11</v>
      </c>
      <c r="BR2" s="6">
        <f>'Formação Simples'!AI5</f>
        <v>11</v>
      </c>
      <c r="BS2" s="6">
        <f>'Formação Simples'!AK5</f>
        <v>12</v>
      </c>
      <c r="BT2" s="4"/>
      <c r="BU2" s="4"/>
      <c r="BV2" s="4"/>
      <c r="BW2" s="4"/>
    </row>
    <row r="3" spans="1:75" ht="36" customHeight="1" x14ac:dyDescent="0.25">
      <c r="A3" s="4"/>
      <c r="B3" s="586"/>
      <c r="C3" s="587"/>
      <c r="D3" s="587"/>
      <c r="E3" s="587"/>
      <c r="F3" s="588"/>
      <c r="G3" s="488" t="s">
        <v>52</v>
      </c>
      <c r="H3" s="489"/>
      <c r="I3" s="489"/>
      <c r="J3" s="489"/>
      <c r="K3" s="490"/>
      <c r="L3" s="586"/>
      <c r="M3" s="587"/>
      <c r="N3" s="587"/>
      <c r="O3" s="588"/>
      <c r="P3" s="347"/>
      <c r="Q3" s="8"/>
      <c r="R3" s="8"/>
      <c r="S3" s="8"/>
      <c r="T3" s="8"/>
      <c r="U3" s="8"/>
      <c r="V3" s="8"/>
      <c r="BB3" s="11" t="s">
        <v>10</v>
      </c>
      <c r="BC3" s="12" t="s">
        <v>7</v>
      </c>
      <c r="BD3" s="6">
        <f>'Formação Simples'!G6</f>
        <v>1</v>
      </c>
      <c r="BE3" s="6">
        <f>'Formação Simples'!I6</f>
        <v>1</v>
      </c>
      <c r="BF3" s="6">
        <f>'Formação Simples'!K6</f>
        <v>2</v>
      </c>
      <c r="BG3" s="6">
        <f>'Formação Simples'!M6</f>
        <v>2</v>
      </c>
      <c r="BH3" s="6">
        <f>'Formação Simples'!O6</f>
        <v>3</v>
      </c>
      <c r="BI3" s="6">
        <f>'Formação Simples'!Q6</f>
        <v>3</v>
      </c>
      <c r="BJ3" s="6">
        <f>'Formação Simples'!S6</f>
        <v>3</v>
      </c>
      <c r="BK3" s="6">
        <f>'Formação Simples'!U6</f>
        <v>4</v>
      </c>
      <c r="BL3" s="6">
        <f>'Formação Simples'!W6</f>
        <v>4</v>
      </c>
      <c r="BM3" s="6">
        <f>'Formação Simples'!Y6</f>
        <v>5</v>
      </c>
      <c r="BN3" s="6">
        <f>'Formação Simples'!AA6</f>
        <v>5</v>
      </c>
      <c r="BO3" s="6">
        <f>'Formação Simples'!AC6</f>
        <v>6</v>
      </c>
      <c r="BP3" s="6">
        <f>'Formação Simples'!AE6</f>
        <v>7</v>
      </c>
      <c r="BQ3" s="6">
        <f>'Formação Simples'!AG6</f>
        <v>8</v>
      </c>
      <c r="BR3" s="6">
        <f>'Formação Simples'!AI6</f>
        <v>9</v>
      </c>
      <c r="BS3" s="6">
        <f>'Formação Simples'!AK6</f>
        <v>9</v>
      </c>
    </row>
    <row r="4" spans="1:75" ht="30.75" customHeight="1" x14ac:dyDescent="0.25">
      <c r="A4" s="4"/>
      <c r="B4" s="610" t="s">
        <v>180</v>
      </c>
      <c r="C4" s="613" t="s">
        <v>53</v>
      </c>
      <c r="D4" s="613" t="s">
        <v>54</v>
      </c>
      <c r="E4" s="613" t="s">
        <v>55</v>
      </c>
      <c r="F4" s="616" t="s">
        <v>56</v>
      </c>
      <c r="G4" s="516" t="s">
        <v>93</v>
      </c>
      <c r="H4" s="517"/>
      <c r="I4" s="517"/>
      <c r="J4" s="517"/>
      <c r="K4" s="518"/>
      <c r="L4" s="619" t="s">
        <v>57</v>
      </c>
      <c r="M4" s="622" t="s">
        <v>58</v>
      </c>
      <c r="N4" s="622"/>
      <c r="O4" s="613" t="s">
        <v>54</v>
      </c>
      <c r="P4" s="347"/>
      <c r="Q4" s="8"/>
      <c r="R4" s="8"/>
      <c r="S4" s="8"/>
      <c r="T4" s="8"/>
      <c r="U4" s="8"/>
      <c r="V4" s="8"/>
      <c r="BB4" s="13">
        <v>2</v>
      </c>
      <c r="BC4" s="14" t="s">
        <v>12</v>
      </c>
      <c r="BD4" s="6">
        <f>'Formação Simples'!G7</f>
        <v>0</v>
      </c>
      <c r="BE4" s="6">
        <f>'Formação Simples'!I7</f>
        <v>1</v>
      </c>
      <c r="BF4" s="6">
        <f>'Formação Simples'!K7</f>
        <v>1</v>
      </c>
      <c r="BG4" s="6">
        <f>'Formação Simples'!M7</f>
        <v>2</v>
      </c>
      <c r="BH4" s="6">
        <f>'Formação Simples'!O7</f>
        <v>2</v>
      </c>
      <c r="BI4" s="6">
        <f>'Formação Simples'!Q7</f>
        <v>2</v>
      </c>
      <c r="BJ4" s="6">
        <f>'Formação Simples'!S7</f>
        <v>3</v>
      </c>
      <c r="BK4" s="6">
        <f>'Formação Simples'!U7</f>
        <v>4</v>
      </c>
      <c r="BL4" s="6">
        <f>'Formação Simples'!W7</f>
        <v>4</v>
      </c>
      <c r="BM4" s="6">
        <f>'Formação Simples'!Y7</f>
        <v>4</v>
      </c>
      <c r="BN4" s="6">
        <f>'Formação Simples'!AA7</f>
        <v>5</v>
      </c>
      <c r="BO4" s="6">
        <f>'Formação Simples'!AC7</f>
        <v>6</v>
      </c>
      <c r="BP4" s="6">
        <f>'Formação Simples'!AE7</f>
        <v>6</v>
      </c>
      <c r="BQ4" s="6">
        <f>'Formação Simples'!AG7</f>
        <v>7</v>
      </c>
      <c r="BR4" s="6">
        <f>'Formação Simples'!AI7</f>
        <v>7</v>
      </c>
      <c r="BS4" s="6">
        <f>'Formação Simples'!AK7</f>
        <v>8</v>
      </c>
    </row>
    <row r="5" spans="1:75" ht="18.399999999999999" customHeight="1" thickBot="1" x14ac:dyDescent="0.3">
      <c r="B5" s="611"/>
      <c r="C5" s="614"/>
      <c r="D5" s="614"/>
      <c r="E5" s="614"/>
      <c r="F5" s="617"/>
      <c r="G5" s="484" t="s">
        <v>59</v>
      </c>
      <c r="H5" s="484" t="s">
        <v>92</v>
      </c>
      <c r="I5" s="484" t="s">
        <v>94</v>
      </c>
      <c r="J5" s="471" t="s">
        <v>60</v>
      </c>
      <c r="K5" s="471" t="s">
        <v>61</v>
      </c>
      <c r="L5" s="620"/>
      <c r="M5" s="623"/>
      <c r="N5" s="623"/>
      <c r="O5" s="614"/>
      <c r="P5" s="347"/>
      <c r="Q5" s="15"/>
      <c r="R5" s="15"/>
      <c r="S5" s="15"/>
      <c r="T5" s="15"/>
      <c r="U5" s="15"/>
      <c r="V5" s="15"/>
      <c r="BB5" s="16">
        <v>3</v>
      </c>
      <c r="BC5" s="17" t="s">
        <v>14</v>
      </c>
      <c r="BD5" s="6">
        <f>'Formação Simples'!G8</f>
        <v>1</v>
      </c>
      <c r="BE5" s="6">
        <f>'Formação Simples'!I8</f>
        <v>1</v>
      </c>
      <c r="BF5" s="6">
        <f>'Formação Simples'!K8</f>
        <v>1</v>
      </c>
      <c r="BG5" s="6">
        <f>'Formação Simples'!M8</f>
        <v>1</v>
      </c>
      <c r="BH5" s="6">
        <f>'Formação Simples'!O8</f>
        <v>1</v>
      </c>
      <c r="BI5" s="6">
        <f>'Formação Simples'!Q8</f>
        <v>2</v>
      </c>
      <c r="BJ5" s="6">
        <f>'Formação Simples'!S8</f>
        <v>2</v>
      </c>
      <c r="BK5" s="6">
        <f>'Formação Simples'!U8</f>
        <v>2</v>
      </c>
      <c r="BL5" s="6">
        <f>'Formação Simples'!W8</f>
        <v>2</v>
      </c>
      <c r="BM5" s="6">
        <f>'Formação Simples'!Y8</f>
        <v>2</v>
      </c>
      <c r="BN5" s="6">
        <f>'Formação Simples'!AA8</f>
        <v>2</v>
      </c>
      <c r="BO5" s="6">
        <f>'Formação Simples'!AC8</f>
        <v>2</v>
      </c>
      <c r="BP5" s="6">
        <f>'Formação Simples'!AE8</f>
        <v>2</v>
      </c>
      <c r="BQ5" s="6">
        <f>'Formação Simples'!AG8</f>
        <v>2</v>
      </c>
      <c r="BR5" s="6">
        <f>'Formação Simples'!AI8</f>
        <v>3</v>
      </c>
      <c r="BS5" s="6">
        <f>'Formação Simples'!AK8</f>
        <v>3</v>
      </c>
    </row>
    <row r="6" spans="1:75" ht="25.5" customHeight="1" thickBot="1" x14ac:dyDescent="0.3">
      <c r="B6" s="612"/>
      <c r="C6" s="615"/>
      <c r="D6" s="615"/>
      <c r="E6" s="615"/>
      <c r="F6" s="618"/>
      <c r="G6" s="485"/>
      <c r="H6" s="485"/>
      <c r="I6" s="485"/>
      <c r="J6" s="472"/>
      <c r="K6" s="472"/>
      <c r="L6" s="621"/>
      <c r="M6" s="624"/>
      <c r="N6" s="624"/>
      <c r="O6" s="615"/>
      <c r="P6" s="347"/>
      <c r="Q6" s="15"/>
      <c r="R6" s="15"/>
      <c r="S6" s="15"/>
      <c r="T6" s="15"/>
      <c r="U6" s="15"/>
      <c r="V6" s="15"/>
      <c r="BB6" s="18">
        <v>4</v>
      </c>
      <c r="BC6" s="19" t="s">
        <v>17</v>
      </c>
      <c r="BD6" s="6">
        <f>'Formação Simples'!G9</f>
        <v>0</v>
      </c>
      <c r="BE6" s="6">
        <f>'Formação Simples'!I9</f>
        <v>0</v>
      </c>
      <c r="BF6" s="6">
        <f>'Formação Simples'!K9</f>
        <v>1</v>
      </c>
      <c r="BG6" s="6">
        <f>'Formação Simples'!M9</f>
        <v>1</v>
      </c>
      <c r="BH6" s="6">
        <f>'Formação Simples'!O9</f>
        <v>1</v>
      </c>
      <c r="BI6" s="6">
        <f>'Formação Simples'!Q9</f>
        <v>1</v>
      </c>
      <c r="BJ6" s="6">
        <f>'Formação Simples'!S9</f>
        <v>2</v>
      </c>
      <c r="BK6" s="6">
        <f>'Formação Simples'!U9</f>
        <v>2</v>
      </c>
      <c r="BL6" s="6">
        <f>'Formação Simples'!W9</f>
        <v>2</v>
      </c>
      <c r="BM6" s="6">
        <f>'Formação Simples'!Y9</f>
        <v>2</v>
      </c>
      <c r="BN6" s="6">
        <f>'Formação Simples'!AA9</f>
        <v>3</v>
      </c>
      <c r="BO6" s="6">
        <f>'Formação Simples'!AC9</f>
        <v>3</v>
      </c>
      <c r="BP6" s="6">
        <f>'Formação Simples'!AE9</f>
        <v>3</v>
      </c>
      <c r="BQ6" s="6">
        <f>'Formação Simples'!AG9</f>
        <v>3</v>
      </c>
      <c r="BR6" s="6">
        <f>'Formação Simples'!AI9</f>
        <v>3</v>
      </c>
      <c r="BS6" s="6">
        <f>'Formação Simples'!AK9</f>
        <v>3</v>
      </c>
    </row>
    <row r="7" spans="1:75" ht="36" x14ac:dyDescent="0.25">
      <c r="B7" s="539" t="s">
        <v>5</v>
      </c>
      <c r="C7" s="40">
        <v>1</v>
      </c>
      <c r="D7" s="41" t="str">
        <f>'Formação Simples'!D6</f>
        <v>Violino</v>
      </c>
      <c r="E7" s="348" t="str">
        <f>CONCATENATE('Formação Simples'!F5," ou ",'Formação Simples'!F6)</f>
        <v>Soprano escrito e 8ª acima ou Contralto escrito</v>
      </c>
      <c r="F7" s="43">
        <f>IF($B$1=4,BD2+BD3,(IF($B$1=8,BE2+BE3,(IF($B$1=12,BF2+BF3,(IF($B$1=16,BG2+BG3,(IF($B$1=20,BH2+BH3,(IF($B$1=24,BI2+BI3,(IF($B$1=28,BJ2+BJ3,(IF($B$1=32,BK2+BK3,(IF($B$1=36,BL2+BL3,(IF($B$1=40,BM2+BM3,(IF($B$1=44,BN2+BN3,(IF($B$1=48,BO2+BO3,(IF($B$1=52,BP2+BP3,(IF($B$1=56,BQ2+BQ3,(IF($B$1=60,BR2+BR3,(IF($B$1=64,BS2+BS3,0)))))))))))))))))))))))))))))))</f>
        <v>0</v>
      </c>
      <c r="G7" s="425" t="str">
        <f>IF($B$1=0,"",COUNTIFS('Quantidade Desejada de Músicos'!$B$46:$B$545,"*",'Quantidade Desejada de Músicos'!$C$46:$C$545,D7,'Quantidade Desejada de Músicos'!$D$46:$D$545,'Quantidade Desejada de Músicos'!$AC$3))</f>
        <v/>
      </c>
      <c r="H7" s="43" t="str">
        <f>IF($B$1=0,"",COUNTIFS('Quantidade Desejada de Músicos'!$B$46:$B$545,"*",'Quantidade Desejada de Músicos'!$C$46:$C$545,D7,'Quantidade Desejada de Músicos'!$D$46:$D$545,'Quantidade Desejada de Músicos'!$AC$4))</f>
        <v/>
      </c>
      <c r="I7" s="425" t="str">
        <f>IF($B$1=0,"",COUNTIFS('Quantidade Desejada de Músicos'!$B$46:$B$545,"*",'Quantidade Desejada de Músicos'!$C$46:$C$545,D7,'Quantidade Desejada de Músicos'!$D$46:$D$545,'Quantidade Desejada de Músicos'!$AC$5))</f>
        <v/>
      </c>
      <c r="J7" s="43" t="str">
        <f>IF($B$1=0,"",COUNTIFS('Quantidade Desejada de Músicos'!$B$46:$B$545,"*",'Quantidade Desejada de Músicos'!$C$46:$C$545,D7,'Quantidade Desejada de Músicos'!$D$46:$D$545,'Quantidade Desejada de Músicos'!$AC$6))</f>
        <v/>
      </c>
      <c r="K7" s="425" t="str">
        <f>IF($B$1=0,"",COUNTIFS('Quantidade Desejada de Músicos'!$B$46:$B$545,"*",'Quantidade Desejada de Músicos'!$C$46:$C$545,D7,'Quantidade Desejada de Músicos'!$D$46:$D$545,'Quantidade Desejada de Músicos'!$AC$7))</f>
        <v/>
      </c>
      <c r="L7" s="43">
        <f t="shared" ref="L7:L28" si="0">SUM(G7:K7)</f>
        <v>0</v>
      </c>
      <c r="M7" s="44">
        <f t="shared" ref="M7:M28" si="1">F7-L7</f>
        <v>0</v>
      </c>
      <c r="N7" s="426" t="str">
        <f t="shared" ref="N7:N28" si="2">IF($B$1=0,"",IF(L7&gt;F7,"Excesso",IF(F7=0,"Incompatível",IF(L7=F7,"OK",IF(L7&lt;F7,"Necessidade",)))))</f>
        <v/>
      </c>
      <c r="O7" s="85" t="str">
        <f>D7</f>
        <v>Violino</v>
      </c>
      <c r="P7" s="347"/>
      <c r="Q7" s="20"/>
      <c r="R7" s="20"/>
      <c r="S7" s="20"/>
      <c r="T7" s="20"/>
      <c r="U7" s="20"/>
      <c r="V7" s="20"/>
      <c r="BB7" s="11">
        <v>5</v>
      </c>
      <c r="BC7" s="12" t="s">
        <v>26</v>
      </c>
      <c r="BD7" s="6">
        <f>'Formação Simples'!G10</f>
        <v>1</v>
      </c>
      <c r="BE7" s="6">
        <f>'Formação Simples'!I10</f>
        <v>1</v>
      </c>
      <c r="BF7" s="6">
        <f>'Formação Simples'!K10</f>
        <v>1</v>
      </c>
      <c r="BG7" s="6">
        <f>'Formação Simples'!M10</f>
        <v>1</v>
      </c>
      <c r="BH7" s="6">
        <f>'Formação Simples'!O10</f>
        <v>1</v>
      </c>
      <c r="BI7" s="6">
        <f>'Formação Simples'!Q10</f>
        <v>1</v>
      </c>
      <c r="BJ7" s="6">
        <f>'Formação Simples'!S10</f>
        <v>1</v>
      </c>
      <c r="BK7" s="6">
        <f>'Formação Simples'!U10</f>
        <v>2</v>
      </c>
      <c r="BL7" s="6">
        <f>'Formação Simples'!W10</f>
        <v>2</v>
      </c>
      <c r="BM7" s="6">
        <f>'Formação Simples'!Y10</f>
        <v>2</v>
      </c>
      <c r="BN7" s="6">
        <f>'Formação Simples'!AA10</f>
        <v>2</v>
      </c>
      <c r="BO7" s="6">
        <f>'Formação Simples'!AC10</f>
        <v>2</v>
      </c>
      <c r="BP7" s="6">
        <f>'Formação Simples'!AE10</f>
        <v>2</v>
      </c>
      <c r="BQ7" s="6">
        <f>'Formação Simples'!AG10</f>
        <v>2</v>
      </c>
      <c r="BR7" s="6">
        <f>'Formação Simples'!AI10</f>
        <v>3</v>
      </c>
      <c r="BS7" s="6">
        <f>'Formação Simples'!AK10</f>
        <v>3</v>
      </c>
    </row>
    <row r="8" spans="1:75" ht="24" customHeight="1" x14ac:dyDescent="0.25">
      <c r="B8" s="540"/>
      <c r="C8" s="46">
        <f>'Formação Simples'!C7</f>
        <v>2</v>
      </c>
      <c r="D8" s="47" t="str">
        <f>'Formação Simples'!D7</f>
        <v>Viola</v>
      </c>
      <c r="E8" s="48" t="str">
        <f>'Formação Simples'!F7</f>
        <v>Tenor</v>
      </c>
      <c r="F8" s="49">
        <f t="shared" ref="F8:F17" si="3">IF($B$1=4,BD4,(IF($B$1=8,BE4,(IF($B$1=12,BF4,(IF($B$1=16,BG4,(IF($B$1=20,BH4,(IF($B$1=24,BI4,(IF($B$1=28,BJ4,(IF($B$1=32,BK4,(IF($B$1=36,BL4,(IF($B$1=40,BM4,(IF($B$1=44,BN4,(IF($B$1=48,BO4,(IF($B$1=52,BP4,(IF($B$1=56,BQ4,(IF($B$1=60,BR4,(IF($B$1=64,BS4,0)))))))))))))))))))))))))))))))</f>
        <v>0</v>
      </c>
      <c r="G8" s="427" t="str">
        <f>IF($B$1=0,"",COUNTIFS('Quantidade Desejada de Músicos'!$B$46:$B$545,"*",'Quantidade Desejada de Músicos'!$C$46:$C$545,D8,'Quantidade Desejada de Músicos'!$D$46:$D$545,'Quantidade Desejada de Músicos'!$AC$3))</f>
        <v/>
      </c>
      <c r="H8" s="49" t="str">
        <f>IF($B$1=0,"",COUNTIFS('Quantidade Desejada de Músicos'!$B$46:$B$545,"*",'Quantidade Desejada de Músicos'!$C$46:$C$545,D8,'Quantidade Desejada de Músicos'!$D$46:$D$545,'Quantidade Desejada de Músicos'!$AC$4))</f>
        <v/>
      </c>
      <c r="I8" s="427" t="str">
        <f>IF($B$1=0,"",COUNTIFS('Quantidade Desejada de Músicos'!$B$46:$B$545,"*",'Quantidade Desejada de Músicos'!$C$46:$C$545,D8,'Quantidade Desejada de Músicos'!$D$46:$D$545,'Quantidade Desejada de Músicos'!$AC$5))</f>
        <v/>
      </c>
      <c r="J8" s="49" t="str">
        <f>IF($B$1=0,"",COUNTIFS('Quantidade Desejada de Músicos'!$B$46:$B$545,"*",'Quantidade Desejada de Músicos'!$C$46:$C$545,D8,'Quantidade Desejada de Músicos'!$D$46:$D$545,'Quantidade Desejada de Músicos'!$AC$6))</f>
        <v/>
      </c>
      <c r="K8" s="427" t="str">
        <f>IF($B$1=0,"",COUNTIFS('Quantidade Desejada de Músicos'!$B$46:$B$545,"*",'Quantidade Desejada de Músicos'!$C$46:$C$545,D8,'Quantidade Desejada de Músicos'!$D$46:$D$545,'Quantidade Desejada de Músicos'!$AC$7))</f>
        <v/>
      </c>
      <c r="L8" s="49">
        <f t="shared" si="0"/>
        <v>0</v>
      </c>
      <c r="M8" s="50">
        <f t="shared" si="1"/>
        <v>0</v>
      </c>
      <c r="N8" s="428" t="str">
        <f t="shared" si="2"/>
        <v/>
      </c>
      <c r="O8" s="86" t="str">
        <f>D8</f>
        <v>Viola</v>
      </c>
      <c r="P8" s="347"/>
      <c r="Q8" s="20"/>
      <c r="R8" s="20"/>
      <c r="S8" s="20"/>
      <c r="T8" s="20"/>
      <c r="U8" s="20"/>
      <c r="V8" s="20"/>
      <c r="BB8" s="13">
        <v>6</v>
      </c>
      <c r="BC8" s="14" t="s">
        <v>29</v>
      </c>
      <c r="BD8" s="6">
        <f>'Formação Simples'!G11</f>
        <v>0</v>
      </c>
      <c r="BE8" s="6">
        <f>'Formação Simples'!I11</f>
        <v>0</v>
      </c>
      <c r="BF8" s="6">
        <f>'Formação Simples'!K11</f>
        <v>0</v>
      </c>
      <c r="BG8" s="6">
        <f>'Formação Simples'!M11</f>
        <v>0</v>
      </c>
      <c r="BH8" s="6">
        <f>'Formação Simples'!O11</f>
        <v>0</v>
      </c>
      <c r="BI8" s="6">
        <f>'Formação Simples'!Q11</f>
        <v>0</v>
      </c>
      <c r="BJ8" s="6">
        <f>'Formação Simples'!S11</f>
        <v>0</v>
      </c>
      <c r="BK8" s="6">
        <f>'Formação Simples'!U11</f>
        <v>0</v>
      </c>
      <c r="BL8" s="6">
        <f>'Formação Simples'!W11</f>
        <v>1</v>
      </c>
      <c r="BM8" s="6">
        <f>'Formação Simples'!Y11</f>
        <v>1</v>
      </c>
      <c r="BN8" s="6">
        <f>'Formação Simples'!AA11</f>
        <v>1</v>
      </c>
      <c r="BO8" s="6">
        <f>'Formação Simples'!AC11</f>
        <v>1</v>
      </c>
      <c r="BP8" s="6">
        <f>'Formação Simples'!AE11</f>
        <v>1</v>
      </c>
      <c r="BQ8" s="6">
        <f>'Formação Simples'!AG11</f>
        <v>1</v>
      </c>
      <c r="BR8" s="6">
        <f>'Formação Simples'!AI11</f>
        <v>1</v>
      </c>
      <c r="BS8" s="6">
        <f>'Formação Simples'!AK11</f>
        <v>1</v>
      </c>
    </row>
    <row r="9" spans="1:75" ht="24" customHeight="1" thickBot="1" x14ac:dyDescent="0.3">
      <c r="B9" s="541"/>
      <c r="C9" s="52">
        <f>'Formação Simples'!C8</f>
        <v>3</v>
      </c>
      <c r="D9" s="53" t="str">
        <f>'Formação Simples'!D8</f>
        <v>Violoncelo</v>
      </c>
      <c r="E9" s="54" t="str">
        <f>'Formação Simples'!F8</f>
        <v>Baixo escrito</v>
      </c>
      <c r="F9" s="55">
        <f t="shared" si="3"/>
        <v>0</v>
      </c>
      <c r="G9" s="429" t="str">
        <f>IF($B$1=0,"",COUNTIFS('Quantidade Desejada de Músicos'!$B$46:$B$545,"*",'Quantidade Desejada de Músicos'!$C$46:$C$545,D9,'Quantidade Desejada de Músicos'!$D$46:$D$545,'Quantidade Desejada de Músicos'!$AC$3))</f>
        <v/>
      </c>
      <c r="H9" s="55" t="str">
        <f>IF($B$1=0,"",COUNTIFS('Quantidade Desejada de Músicos'!$B$46:$B$545,"*",'Quantidade Desejada de Músicos'!$C$46:$C$545,D9,'Quantidade Desejada de Músicos'!$D$46:$D$545,'Quantidade Desejada de Músicos'!$AC$4))</f>
        <v/>
      </c>
      <c r="I9" s="429" t="str">
        <f>IF($B$1=0,"",COUNTIFS('Quantidade Desejada de Músicos'!$B$46:$B$545,"*",'Quantidade Desejada de Músicos'!$C$46:$C$545,D9,'Quantidade Desejada de Músicos'!$D$46:$D$545,'Quantidade Desejada de Músicos'!$AC$5))</f>
        <v/>
      </c>
      <c r="J9" s="55" t="str">
        <f>IF($B$1=0,"",COUNTIFS('Quantidade Desejada de Músicos'!$B$46:$B$545,"*",'Quantidade Desejada de Músicos'!$C$46:$C$545,D9,'Quantidade Desejada de Músicos'!$D$46:$D$545,'Quantidade Desejada de Músicos'!$AC$6))</f>
        <v/>
      </c>
      <c r="K9" s="429" t="str">
        <f>IF($B$1=0,"",COUNTIFS('Quantidade Desejada de Músicos'!$B$46:$B$545,"*",'Quantidade Desejada de Músicos'!$C$46:$C$545,D9,'Quantidade Desejada de Músicos'!$D$46:$D$545,'Quantidade Desejada de Músicos'!$AC$7))</f>
        <v/>
      </c>
      <c r="L9" s="55">
        <f t="shared" si="0"/>
        <v>0</v>
      </c>
      <c r="M9" s="56">
        <f t="shared" si="1"/>
        <v>0</v>
      </c>
      <c r="N9" s="430" t="str">
        <f t="shared" si="2"/>
        <v/>
      </c>
      <c r="O9" s="87" t="str">
        <f t="shared" ref="O9:O25" si="4">D9</f>
        <v>Violoncelo</v>
      </c>
      <c r="P9" s="347"/>
      <c r="Q9" s="20"/>
      <c r="R9" s="20"/>
      <c r="S9" s="20"/>
      <c r="T9" s="20"/>
      <c r="U9" s="20"/>
      <c r="V9" s="20"/>
      <c r="BB9" s="11">
        <v>7</v>
      </c>
      <c r="BC9" s="26" t="s">
        <v>31</v>
      </c>
      <c r="BD9" s="6">
        <f>'Formação Simples'!G12</f>
        <v>0</v>
      </c>
      <c r="BE9" s="6">
        <f>'Formação Simples'!I12</f>
        <v>0</v>
      </c>
      <c r="BF9" s="6">
        <f>'Formação Simples'!K12</f>
        <v>0</v>
      </c>
      <c r="BG9" s="6">
        <f>'Formação Simples'!M12</f>
        <v>0</v>
      </c>
      <c r="BH9" s="6">
        <f>'Formação Simples'!O12</f>
        <v>1</v>
      </c>
      <c r="BI9" s="6">
        <f>'Formação Simples'!Q12</f>
        <v>1</v>
      </c>
      <c r="BJ9" s="6">
        <f>'Formação Simples'!S12</f>
        <v>1</v>
      </c>
      <c r="BK9" s="6">
        <f>'Formação Simples'!U12</f>
        <v>1</v>
      </c>
      <c r="BL9" s="6">
        <f>'Formação Simples'!W12</f>
        <v>1</v>
      </c>
      <c r="BM9" s="6">
        <f>'Formação Simples'!Y12</f>
        <v>1</v>
      </c>
      <c r="BN9" s="6">
        <f>'Formação Simples'!AA12</f>
        <v>1</v>
      </c>
      <c r="BO9" s="6">
        <f>'Formação Simples'!AC12</f>
        <v>1</v>
      </c>
      <c r="BP9" s="6">
        <f>'Formação Simples'!AE12</f>
        <v>1</v>
      </c>
      <c r="BQ9" s="6">
        <f>'Formação Simples'!AG12</f>
        <v>2</v>
      </c>
      <c r="BR9" s="6">
        <f>'Formação Simples'!AI12</f>
        <v>2</v>
      </c>
      <c r="BS9" s="6">
        <f>'Formação Simples'!AK12</f>
        <v>3</v>
      </c>
    </row>
    <row r="10" spans="1:75" ht="24" customHeight="1" x14ac:dyDescent="0.25">
      <c r="B10" s="589" t="s">
        <v>16</v>
      </c>
      <c r="C10" s="58">
        <f>'Formação Simples'!C9</f>
        <v>4</v>
      </c>
      <c r="D10" s="59" t="str">
        <f>'Formação Simples'!D9</f>
        <v>Flauta Transversal</v>
      </c>
      <c r="E10" s="60" t="str">
        <f>'Formação Simples'!F9</f>
        <v>Soprano 8ª acima</v>
      </c>
      <c r="F10" s="61">
        <f t="shared" si="3"/>
        <v>0</v>
      </c>
      <c r="G10" s="431" t="str">
        <f>IF($B$1=0,"",COUNTIFS('Quantidade Desejada de Músicos'!$B$46:$B$545,"*",'Quantidade Desejada de Músicos'!$C$46:$C$545,D10,'Quantidade Desejada de Músicos'!$D$46:$D$545,'Quantidade Desejada de Músicos'!$AC$3))</f>
        <v/>
      </c>
      <c r="H10" s="61" t="str">
        <f>IF($B$1=0,"",COUNTIFS('Quantidade Desejada de Músicos'!$B$46:$B$545,"*",'Quantidade Desejada de Músicos'!$C$46:$C$545,D10,'Quantidade Desejada de Músicos'!$D$46:$D$545,'Quantidade Desejada de Músicos'!$AC$4))</f>
        <v/>
      </c>
      <c r="I10" s="431" t="str">
        <f>IF($B$1=0,"",COUNTIFS('Quantidade Desejada de Músicos'!$B$46:$B$545,"*",'Quantidade Desejada de Músicos'!$C$46:$C$545,D10,'Quantidade Desejada de Músicos'!$D$46:$D$545,'Quantidade Desejada de Músicos'!$AC$5))</f>
        <v/>
      </c>
      <c r="J10" s="61" t="str">
        <f>IF($B$1=0,"",COUNTIFS('Quantidade Desejada de Músicos'!$B$46:$B$545,"*",'Quantidade Desejada de Músicos'!$C$46:$C$545,D10,'Quantidade Desejada de Músicos'!$D$46:$D$545,'Quantidade Desejada de Músicos'!$AC$6))</f>
        <v/>
      </c>
      <c r="K10" s="431" t="str">
        <f>IF($B$1=0,"",COUNTIFS('Quantidade Desejada de Músicos'!$B$46:$B$545,"*",'Quantidade Desejada de Músicos'!$C$46:$C$545,D10,'Quantidade Desejada de Músicos'!$D$46:$D$545,'Quantidade Desejada de Músicos'!$AC$7))</f>
        <v/>
      </c>
      <c r="L10" s="61">
        <f t="shared" si="0"/>
        <v>0</v>
      </c>
      <c r="M10" s="62">
        <f t="shared" si="1"/>
        <v>0</v>
      </c>
      <c r="N10" s="432" t="str">
        <f t="shared" si="2"/>
        <v/>
      </c>
      <c r="O10" s="88" t="str">
        <f t="shared" si="4"/>
        <v>Flauta Transversal</v>
      </c>
      <c r="P10" s="347"/>
      <c r="Q10" s="20"/>
      <c r="R10" s="20"/>
      <c r="S10" s="20"/>
      <c r="T10" s="20"/>
      <c r="U10" s="20"/>
      <c r="V10" s="20"/>
      <c r="BB10" s="13">
        <v>8</v>
      </c>
      <c r="BC10" s="14" t="s">
        <v>32</v>
      </c>
      <c r="BD10" s="6">
        <f>'Formação Simples'!G13</f>
        <v>0</v>
      </c>
      <c r="BE10" s="6">
        <f>'Formação Simples'!I13</f>
        <v>1</v>
      </c>
      <c r="BF10" s="6">
        <f>'Formação Simples'!K13</f>
        <v>1</v>
      </c>
      <c r="BG10" s="6">
        <f>'Formação Simples'!M13</f>
        <v>1</v>
      </c>
      <c r="BH10" s="6">
        <f>'Formação Simples'!O13</f>
        <v>1</v>
      </c>
      <c r="BI10" s="6">
        <f>'Formação Simples'!Q13</f>
        <v>2</v>
      </c>
      <c r="BJ10" s="6">
        <f>'Formação Simples'!S13</f>
        <v>2</v>
      </c>
      <c r="BK10" s="6">
        <f>'Formação Simples'!U13</f>
        <v>2</v>
      </c>
      <c r="BL10" s="6">
        <f>'Formação Simples'!W13</f>
        <v>2</v>
      </c>
      <c r="BM10" s="6">
        <f>'Formação Simples'!Y13</f>
        <v>2</v>
      </c>
      <c r="BN10" s="6">
        <f>'Formação Simples'!AA13</f>
        <v>2</v>
      </c>
      <c r="BO10" s="6">
        <f>'Formação Simples'!AC13</f>
        <v>2</v>
      </c>
      <c r="BP10" s="6">
        <f>'Formação Simples'!AE13</f>
        <v>3</v>
      </c>
      <c r="BQ10" s="6">
        <f>'Formação Simples'!AG13</f>
        <v>3</v>
      </c>
      <c r="BR10" s="6">
        <f>'Formação Simples'!AI13</f>
        <v>3</v>
      </c>
      <c r="BS10" s="6">
        <f>'Formação Simples'!AK13</f>
        <v>3</v>
      </c>
    </row>
    <row r="11" spans="1:75" ht="24" customHeight="1" x14ac:dyDescent="0.25">
      <c r="B11" s="590"/>
      <c r="C11" s="40">
        <v>5</v>
      </c>
      <c r="D11" s="41" t="str">
        <f>'Formação Simples'!D10</f>
        <v>Clarinete</v>
      </c>
      <c r="E11" s="42" t="str">
        <f>'Formação Simples'!F10</f>
        <v>Soprano</v>
      </c>
      <c r="F11" s="43">
        <f t="shared" si="3"/>
        <v>0</v>
      </c>
      <c r="G11" s="425" t="str">
        <f>IF($B$1=0,"",COUNTIFS('Quantidade Desejada de Músicos'!$B$46:$B$545,"*",'Quantidade Desejada de Músicos'!$C$46:$C$545,D11,'Quantidade Desejada de Músicos'!$D$46:$D$545,'Quantidade Desejada de Músicos'!$AC$3))</f>
        <v/>
      </c>
      <c r="H11" s="43" t="str">
        <f>IF($B$1=0,"",COUNTIFS('Quantidade Desejada de Músicos'!$B$46:$B$545,"*",'Quantidade Desejada de Músicos'!$C$46:$C$545,D11,'Quantidade Desejada de Músicos'!$D$46:$D$545,'Quantidade Desejada de Músicos'!$AC$4))</f>
        <v/>
      </c>
      <c r="I11" s="425" t="str">
        <f>IF($B$1=0,"",COUNTIFS('Quantidade Desejada de Músicos'!$B$46:$B$545,"*",'Quantidade Desejada de Músicos'!$C$46:$C$545,D11,'Quantidade Desejada de Músicos'!$D$46:$D$545,'Quantidade Desejada de Músicos'!$AC$5))</f>
        <v/>
      </c>
      <c r="J11" s="43" t="str">
        <f>IF($B$1=0,"",COUNTIFS('Quantidade Desejada de Músicos'!$B$46:$B$545,"*",'Quantidade Desejada de Músicos'!$C$46:$C$545,D11,'Quantidade Desejada de Músicos'!$D$46:$D$545,'Quantidade Desejada de Músicos'!$AC$6))</f>
        <v/>
      </c>
      <c r="K11" s="425" t="str">
        <f>IF($B$1=0,"",COUNTIFS('Quantidade Desejada de Músicos'!$B$46:$B$545,"*",'Quantidade Desejada de Músicos'!$C$46:$C$545,D11,'Quantidade Desejada de Músicos'!$D$46:$D$545,'Quantidade Desejada de Músicos'!$AC$7))</f>
        <v/>
      </c>
      <c r="L11" s="43">
        <f t="shared" si="0"/>
        <v>0</v>
      </c>
      <c r="M11" s="44">
        <f t="shared" si="1"/>
        <v>0</v>
      </c>
      <c r="N11" s="426" t="str">
        <f t="shared" si="2"/>
        <v/>
      </c>
      <c r="O11" s="85" t="str">
        <f t="shared" si="4"/>
        <v>Clarinete</v>
      </c>
      <c r="P11" s="347"/>
      <c r="Q11" s="20"/>
      <c r="R11" s="20"/>
      <c r="S11" s="20"/>
      <c r="T11" s="20"/>
      <c r="U11" s="20"/>
      <c r="V11" s="20"/>
      <c r="BB11" s="11">
        <v>9</v>
      </c>
      <c r="BC11" s="26" t="s">
        <v>33</v>
      </c>
      <c r="BD11" s="6">
        <f>'Formação Simples'!G14</f>
        <v>0</v>
      </c>
      <c r="BE11" s="6">
        <f>'Formação Simples'!I14</f>
        <v>0</v>
      </c>
      <c r="BF11" s="6">
        <f>'Formação Simples'!K14</f>
        <v>0</v>
      </c>
      <c r="BG11" s="6">
        <f>'Formação Simples'!M14</f>
        <v>1</v>
      </c>
      <c r="BH11" s="6">
        <f>'Formação Simples'!O14</f>
        <v>1</v>
      </c>
      <c r="BI11" s="6">
        <f>'Formação Simples'!Q14</f>
        <v>1</v>
      </c>
      <c r="BJ11" s="6">
        <f>'Formação Simples'!S14</f>
        <v>1</v>
      </c>
      <c r="BK11" s="6">
        <f>'Formação Simples'!U14</f>
        <v>1</v>
      </c>
      <c r="BL11" s="6">
        <f>'Formação Simples'!W14</f>
        <v>1</v>
      </c>
      <c r="BM11" s="6">
        <f>'Formação Simples'!Y14</f>
        <v>2</v>
      </c>
      <c r="BN11" s="6">
        <f>'Formação Simples'!AA14</f>
        <v>2</v>
      </c>
      <c r="BO11" s="6">
        <f>'Formação Simples'!AC14</f>
        <v>2</v>
      </c>
      <c r="BP11" s="6">
        <f>'Formação Simples'!AE14</f>
        <v>2</v>
      </c>
      <c r="BQ11" s="6">
        <f>'Formação Simples'!AG14</f>
        <v>2</v>
      </c>
      <c r="BR11" s="6">
        <f>'Formação Simples'!AI14</f>
        <v>2</v>
      </c>
      <c r="BS11" s="6">
        <f>'Formação Simples'!AK14</f>
        <v>2</v>
      </c>
    </row>
    <row r="12" spans="1:75" ht="24" customHeight="1" thickBot="1" x14ac:dyDescent="0.3">
      <c r="B12" s="590"/>
      <c r="C12" s="46">
        <v>6</v>
      </c>
      <c r="D12" s="47" t="str">
        <f>'Formação Simples'!D11</f>
        <v>Clarinete Baixo</v>
      </c>
      <c r="E12" s="48" t="str">
        <f>'Formação Simples'!F11</f>
        <v>Baixo escrito</v>
      </c>
      <c r="F12" s="49">
        <f t="shared" si="3"/>
        <v>0</v>
      </c>
      <c r="G12" s="427" t="str">
        <f>IF($B$1=0,"",COUNTIFS('Quantidade Desejada de Músicos'!$B$46:$B$545,"*",'Quantidade Desejada de Músicos'!$C$46:$C$545,D12,'Quantidade Desejada de Músicos'!$D$46:$D$545,'Quantidade Desejada de Músicos'!$AC$3))</f>
        <v/>
      </c>
      <c r="H12" s="49" t="str">
        <f>IF($B$1=0,"",COUNTIFS('Quantidade Desejada de Músicos'!$B$46:$B$545,"*",'Quantidade Desejada de Músicos'!$C$46:$C$545,D12,'Quantidade Desejada de Músicos'!$D$46:$D$545,'Quantidade Desejada de Músicos'!$AC$4))</f>
        <v/>
      </c>
      <c r="I12" s="427" t="str">
        <f>IF($B$1=0,"",COUNTIFS('Quantidade Desejada de Músicos'!$B$46:$B$545,"*",'Quantidade Desejada de Músicos'!$C$46:$C$545,D12,'Quantidade Desejada de Músicos'!$D$46:$D$545,'Quantidade Desejada de Músicos'!$AC$5))</f>
        <v/>
      </c>
      <c r="J12" s="49" t="str">
        <f>IF($B$1=0,"",COUNTIFS('Quantidade Desejada de Músicos'!$B$46:$B$545,"*",'Quantidade Desejada de Músicos'!$C$46:$C$545,D12,'Quantidade Desejada de Músicos'!$D$46:$D$545,'Quantidade Desejada de Músicos'!$AC$6))</f>
        <v/>
      </c>
      <c r="K12" s="427" t="str">
        <f>IF($B$1=0,"",COUNTIFS('Quantidade Desejada de Músicos'!$B$46:$B$545,"*",'Quantidade Desejada de Músicos'!$C$46:$C$545,D12,'Quantidade Desejada de Músicos'!$D$46:$D$545,'Quantidade Desejada de Músicos'!$AC$7))</f>
        <v/>
      </c>
      <c r="L12" s="49">
        <f t="shared" si="0"/>
        <v>0</v>
      </c>
      <c r="M12" s="50">
        <f t="shared" si="1"/>
        <v>0</v>
      </c>
      <c r="N12" s="428" t="str">
        <f t="shared" si="2"/>
        <v/>
      </c>
      <c r="O12" s="86" t="str">
        <f t="shared" si="4"/>
        <v>Clarinete Baixo</v>
      </c>
      <c r="P12" s="347"/>
      <c r="Q12" s="20"/>
      <c r="R12" s="20"/>
      <c r="S12" s="20"/>
      <c r="T12" s="20"/>
      <c r="U12" s="20"/>
      <c r="V12" s="20"/>
      <c r="BB12" s="13">
        <v>10</v>
      </c>
      <c r="BC12" s="27" t="s">
        <v>34</v>
      </c>
      <c r="BD12" s="6">
        <f>'Formação Simples'!G15</f>
        <v>0</v>
      </c>
      <c r="BE12" s="6">
        <f>'Formação Simples'!I15</f>
        <v>0</v>
      </c>
      <c r="BF12" s="6">
        <f>'Formação Simples'!K15</f>
        <v>0</v>
      </c>
      <c r="BG12" s="6">
        <f>'Formação Simples'!M15</f>
        <v>0</v>
      </c>
      <c r="BH12" s="6">
        <f>'Formação Simples'!O15</f>
        <v>0</v>
      </c>
      <c r="BI12" s="6">
        <f>'Formação Simples'!Q15</f>
        <v>0</v>
      </c>
      <c r="BJ12" s="6">
        <f>'Formação Simples'!S15</f>
        <v>0</v>
      </c>
      <c r="BK12" s="6">
        <f>'Formação Simples'!U15</f>
        <v>0</v>
      </c>
      <c r="BL12" s="6">
        <f>'Formação Simples'!W15</f>
        <v>0</v>
      </c>
      <c r="BM12" s="6">
        <f>'Formação Simples'!Y15</f>
        <v>0</v>
      </c>
      <c r="BN12" s="6">
        <f>'Formação Simples'!AA15</f>
        <v>0</v>
      </c>
      <c r="BO12" s="6">
        <f>'Formação Simples'!AC15</f>
        <v>1</v>
      </c>
      <c r="BP12" s="6">
        <f>'Formação Simples'!AE15</f>
        <v>1</v>
      </c>
      <c r="BQ12" s="6">
        <f>'Formação Simples'!AG15</f>
        <v>1</v>
      </c>
      <c r="BR12" s="6">
        <f>'Formação Simples'!AI15</f>
        <v>1</v>
      </c>
      <c r="BS12" s="6">
        <f>'Formação Simples'!AK15</f>
        <v>1</v>
      </c>
    </row>
    <row r="13" spans="1:75" ht="24" customHeight="1" x14ac:dyDescent="0.25">
      <c r="B13" s="590"/>
      <c r="C13" s="40">
        <v>7</v>
      </c>
      <c r="D13" s="41" t="str">
        <f>'Formação Simples'!D12</f>
        <v>Saxofone Soprano</v>
      </c>
      <c r="E13" s="42" t="str">
        <f>'Formação Simples'!F12</f>
        <v>Soprano</v>
      </c>
      <c r="F13" s="43">
        <f t="shared" si="3"/>
        <v>0</v>
      </c>
      <c r="G13" s="425" t="str">
        <f>IF($B$1=0,"",COUNTIFS('Quantidade Desejada de Músicos'!$B$46:$B$545,"*",'Quantidade Desejada de Músicos'!$C$46:$C$545,D13,'Quantidade Desejada de Músicos'!$D$46:$D$545,'Quantidade Desejada de Músicos'!$AC$3))</f>
        <v/>
      </c>
      <c r="H13" s="43" t="str">
        <f>IF($B$1=0,"",COUNTIFS('Quantidade Desejada de Músicos'!$B$46:$B$545,"*",'Quantidade Desejada de Músicos'!$C$46:$C$545,D13,'Quantidade Desejada de Músicos'!$D$46:$D$545,'Quantidade Desejada de Músicos'!$AC$4))</f>
        <v/>
      </c>
      <c r="I13" s="425" t="str">
        <f>IF($B$1=0,"",COUNTIFS('Quantidade Desejada de Músicos'!$B$46:$B$545,"*",'Quantidade Desejada de Músicos'!$C$46:$C$545,D13,'Quantidade Desejada de Músicos'!$D$46:$D$545,'Quantidade Desejada de Músicos'!$AC$5))</f>
        <v/>
      </c>
      <c r="J13" s="43" t="str">
        <f>IF($B$1=0,"",COUNTIFS('Quantidade Desejada de Músicos'!$B$46:$B$545,"*",'Quantidade Desejada de Músicos'!$C$46:$C$545,D13,'Quantidade Desejada de Músicos'!$D$46:$D$545,'Quantidade Desejada de Músicos'!$AC$6))</f>
        <v/>
      </c>
      <c r="K13" s="425" t="str">
        <f>IF($B$1=0,"",COUNTIFS('Quantidade Desejada de Músicos'!$B$46:$B$545,"*",'Quantidade Desejada de Músicos'!$C$46:$C$545,D13,'Quantidade Desejada de Músicos'!$D$46:$D$545,'Quantidade Desejada de Músicos'!$AC$7))</f>
        <v/>
      </c>
      <c r="L13" s="43">
        <f t="shared" si="0"/>
        <v>0</v>
      </c>
      <c r="M13" s="44">
        <f t="shared" si="1"/>
        <v>0</v>
      </c>
      <c r="N13" s="426" t="str">
        <f t="shared" si="2"/>
        <v/>
      </c>
      <c r="O13" s="85" t="str">
        <f t="shared" si="4"/>
        <v>Saxofone Soprano</v>
      </c>
      <c r="P13" s="347"/>
      <c r="Q13" s="20"/>
      <c r="R13" s="20"/>
      <c r="S13" s="20"/>
      <c r="T13" s="20"/>
      <c r="U13" s="20"/>
      <c r="V13" s="20"/>
      <c r="BB13" s="11">
        <v>11</v>
      </c>
      <c r="BC13" s="28" t="s">
        <v>36</v>
      </c>
      <c r="BD13" s="6">
        <f>'Formação Simples'!G16</f>
        <v>0</v>
      </c>
      <c r="BE13" s="6">
        <f>'Formação Simples'!I16</f>
        <v>0</v>
      </c>
      <c r="BF13" s="6">
        <f>'Formação Simples'!K16</f>
        <v>0</v>
      </c>
      <c r="BG13" s="6">
        <f>'Formação Simples'!M16</f>
        <v>0</v>
      </c>
      <c r="BH13" s="6">
        <f>'Formação Simples'!O16</f>
        <v>0</v>
      </c>
      <c r="BI13" s="6">
        <f>'Formação Simples'!Q16</f>
        <v>0</v>
      </c>
      <c r="BJ13" s="6">
        <f>'Formação Simples'!S16</f>
        <v>0</v>
      </c>
      <c r="BK13" s="6">
        <f>'Formação Simples'!U16</f>
        <v>0</v>
      </c>
      <c r="BL13" s="6">
        <f>'Formação Simples'!W16</f>
        <v>1</v>
      </c>
      <c r="BM13" s="6">
        <f>'Formação Simples'!Y16</f>
        <v>1</v>
      </c>
      <c r="BN13" s="6">
        <f>'Formação Simples'!AA16</f>
        <v>1</v>
      </c>
      <c r="BO13" s="6">
        <f>'Formação Simples'!AC16</f>
        <v>1</v>
      </c>
      <c r="BP13" s="6">
        <f>'Formação Simples'!AE16</f>
        <v>1</v>
      </c>
      <c r="BQ13" s="6">
        <f>'Formação Simples'!AG16</f>
        <v>2</v>
      </c>
      <c r="BR13" s="6">
        <f>'Formação Simples'!AI16</f>
        <v>2</v>
      </c>
      <c r="BS13" s="6">
        <f>'Formação Simples'!AK16</f>
        <v>2</v>
      </c>
    </row>
    <row r="14" spans="1:75" ht="24" customHeight="1" x14ac:dyDescent="0.25">
      <c r="B14" s="590"/>
      <c r="C14" s="46">
        <v>8</v>
      </c>
      <c r="D14" s="47" t="str">
        <f>'Formação Simples'!D13</f>
        <v>Saxofone Alto</v>
      </c>
      <c r="E14" s="48" t="str">
        <f>'Formação Simples'!F13</f>
        <v>Contralto</v>
      </c>
      <c r="F14" s="49">
        <f t="shared" si="3"/>
        <v>0</v>
      </c>
      <c r="G14" s="427" t="str">
        <f>IF($B$1=0,"",COUNTIFS('Quantidade Desejada de Músicos'!$B$46:$B$545,"*",'Quantidade Desejada de Músicos'!$C$46:$C$545,D14,'Quantidade Desejada de Músicos'!$D$46:$D$545,'Quantidade Desejada de Músicos'!$AC$3))</f>
        <v/>
      </c>
      <c r="H14" s="49" t="str">
        <f>IF($B$1=0,"",COUNTIFS('Quantidade Desejada de Músicos'!$B$46:$B$545,"*",'Quantidade Desejada de Músicos'!$C$46:$C$545,D14,'Quantidade Desejada de Músicos'!$D$46:$D$545,'Quantidade Desejada de Músicos'!$AC$4))</f>
        <v/>
      </c>
      <c r="I14" s="427" t="str">
        <f>IF($B$1=0,"",COUNTIFS('Quantidade Desejada de Músicos'!$B$46:$B$545,"*",'Quantidade Desejada de Músicos'!$C$46:$C$545,D14,'Quantidade Desejada de Músicos'!$D$46:$D$545,'Quantidade Desejada de Músicos'!$AC$5))</f>
        <v/>
      </c>
      <c r="J14" s="49" t="str">
        <f>IF($B$1=0,"",COUNTIFS('Quantidade Desejada de Músicos'!$B$46:$B$545,"*",'Quantidade Desejada de Músicos'!$C$46:$C$545,D14,'Quantidade Desejada de Músicos'!$D$46:$D$545,'Quantidade Desejada de Músicos'!$AC$6))</f>
        <v/>
      </c>
      <c r="K14" s="427" t="str">
        <f>IF($B$1=0,"",COUNTIFS('Quantidade Desejada de Músicos'!$B$46:$B$545,"*",'Quantidade Desejada de Músicos'!$C$46:$C$545,D14,'Quantidade Desejada de Músicos'!$D$46:$D$545,'Quantidade Desejada de Músicos'!$AC$7))</f>
        <v/>
      </c>
      <c r="L14" s="49">
        <f t="shared" si="0"/>
        <v>0</v>
      </c>
      <c r="M14" s="50">
        <f t="shared" si="1"/>
        <v>0</v>
      </c>
      <c r="N14" s="428" t="str">
        <f t="shared" si="2"/>
        <v/>
      </c>
      <c r="O14" s="86" t="str">
        <f t="shared" si="4"/>
        <v>Saxofone Alto</v>
      </c>
      <c r="P14" s="347"/>
      <c r="Q14" s="20"/>
      <c r="R14" s="20"/>
      <c r="S14" s="20"/>
      <c r="T14" s="20"/>
      <c r="U14" s="20"/>
      <c r="V14" s="20"/>
      <c r="BB14" s="13">
        <v>12</v>
      </c>
      <c r="BC14" s="14" t="s">
        <v>84</v>
      </c>
      <c r="BD14" s="6">
        <f>'Formação Simples'!G17</f>
        <v>0</v>
      </c>
      <c r="BE14" s="6">
        <f>'Formação Simples'!I17</f>
        <v>0</v>
      </c>
      <c r="BF14" s="6">
        <f>'Formação Simples'!K17</f>
        <v>0</v>
      </c>
      <c r="BG14" s="6">
        <f>'Formação Simples'!M17</f>
        <v>1</v>
      </c>
      <c r="BH14" s="6">
        <f>'Formação Simples'!O17</f>
        <v>1</v>
      </c>
      <c r="BI14" s="6">
        <f>'Formação Simples'!Q17</f>
        <v>1</v>
      </c>
      <c r="BJ14" s="6">
        <f>'Formação Simples'!S17</f>
        <v>1</v>
      </c>
      <c r="BK14" s="6">
        <f>'Formação Simples'!U17</f>
        <v>1</v>
      </c>
      <c r="BL14" s="6">
        <f>'Formação Simples'!W17</f>
        <v>1</v>
      </c>
      <c r="BM14" s="6">
        <f>'Formação Simples'!Y17</f>
        <v>1</v>
      </c>
      <c r="BN14" s="6">
        <f>'Formação Simples'!AA17</f>
        <v>1</v>
      </c>
      <c r="BO14" s="6">
        <f>'Formação Simples'!AC17</f>
        <v>1</v>
      </c>
      <c r="BP14" s="6">
        <f>'Formação Simples'!AE17</f>
        <v>2</v>
      </c>
      <c r="BQ14" s="6">
        <f>'Formação Simples'!AG17</f>
        <v>2</v>
      </c>
      <c r="BR14" s="6">
        <f>'Formação Simples'!AI17</f>
        <v>2</v>
      </c>
      <c r="BS14" s="6">
        <f>'Formação Simples'!AK17</f>
        <v>2</v>
      </c>
    </row>
    <row r="15" spans="1:75" ht="24" customHeight="1" x14ac:dyDescent="0.25">
      <c r="B15" s="590"/>
      <c r="C15" s="40">
        <v>9</v>
      </c>
      <c r="D15" s="41" t="str">
        <f>'Formação Simples'!D14</f>
        <v>Saxofone Tenor</v>
      </c>
      <c r="E15" s="42" t="str">
        <f>'Formação Simples'!F14</f>
        <v>Tenor</v>
      </c>
      <c r="F15" s="43">
        <f t="shared" si="3"/>
        <v>0</v>
      </c>
      <c r="G15" s="425" t="str">
        <f>IF($B$1=0,"",COUNTIFS('Quantidade Desejada de Músicos'!$B$46:$B$545,"*",'Quantidade Desejada de Músicos'!$C$46:$C$545,D15,'Quantidade Desejada de Músicos'!$D$46:$D$545,'Quantidade Desejada de Músicos'!$AC$3))</f>
        <v/>
      </c>
      <c r="H15" s="43" t="str">
        <f>IF($B$1=0,"",COUNTIFS('Quantidade Desejada de Músicos'!$B$46:$B$545,"*",'Quantidade Desejada de Músicos'!$C$46:$C$545,D15,'Quantidade Desejada de Músicos'!$D$46:$D$545,'Quantidade Desejada de Músicos'!$AC$4))</f>
        <v/>
      </c>
      <c r="I15" s="425" t="str">
        <f>IF($B$1=0,"",COUNTIFS('Quantidade Desejada de Músicos'!$B$46:$B$545,"*",'Quantidade Desejada de Músicos'!$C$46:$C$545,D15,'Quantidade Desejada de Músicos'!$D$46:$D$545,'Quantidade Desejada de Músicos'!$AC$5))</f>
        <v/>
      </c>
      <c r="J15" s="43" t="str">
        <f>IF($B$1=0,"",COUNTIFS('Quantidade Desejada de Músicos'!$B$46:$B$545,"*",'Quantidade Desejada de Músicos'!$C$46:$C$545,D15,'Quantidade Desejada de Músicos'!$D$46:$D$545,'Quantidade Desejada de Músicos'!$AC$6))</f>
        <v/>
      </c>
      <c r="K15" s="425" t="str">
        <f>IF($B$1=0,"",COUNTIFS('Quantidade Desejada de Músicos'!$B$46:$B$545,"*",'Quantidade Desejada de Músicos'!$C$46:$C$545,D15,'Quantidade Desejada de Músicos'!$D$46:$D$545,'Quantidade Desejada de Músicos'!$AC$7))</f>
        <v/>
      </c>
      <c r="L15" s="43">
        <f t="shared" si="0"/>
        <v>0</v>
      </c>
      <c r="M15" s="44">
        <f t="shared" si="1"/>
        <v>0</v>
      </c>
      <c r="N15" s="426" t="str">
        <f t="shared" si="2"/>
        <v/>
      </c>
      <c r="O15" s="85" t="str">
        <f t="shared" si="4"/>
        <v>Saxofone Tenor</v>
      </c>
      <c r="P15" s="347"/>
      <c r="Q15" s="20"/>
      <c r="R15" s="20"/>
      <c r="S15" s="20"/>
      <c r="T15" s="20"/>
      <c r="U15" s="20"/>
      <c r="V15" s="20"/>
      <c r="BB15" s="13">
        <v>13</v>
      </c>
      <c r="BC15" s="14" t="s">
        <v>38</v>
      </c>
      <c r="BD15" s="6">
        <f>'Formação Simples'!G18</f>
        <v>0</v>
      </c>
      <c r="BE15" s="6">
        <f>'Formação Simples'!I18</f>
        <v>0</v>
      </c>
      <c r="BF15" s="6">
        <f>'Formação Simples'!K18</f>
        <v>1</v>
      </c>
      <c r="BG15" s="6">
        <f>'Formação Simples'!M18</f>
        <v>1</v>
      </c>
      <c r="BH15" s="6">
        <f>'Formação Simples'!O18</f>
        <v>1</v>
      </c>
      <c r="BI15" s="6">
        <f>'Formação Simples'!Q18</f>
        <v>2</v>
      </c>
      <c r="BJ15" s="6">
        <f>'Formação Simples'!S18</f>
        <v>2</v>
      </c>
      <c r="BK15" s="6">
        <f>'Formação Simples'!U18</f>
        <v>3</v>
      </c>
      <c r="BL15" s="6">
        <f>'Formação Simples'!W18</f>
        <v>3</v>
      </c>
      <c r="BM15" s="6">
        <f>'Formação Simples'!Y18</f>
        <v>3</v>
      </c>
      <c r="BN15" s="6">
        <f>'Formação Simples'!AA18</f>
        <v>3</v>
      </c>
      <c r="BO15" s="6">
        <f>'Formação Simples'!AC18</f>
        <v>3</v>
      </c>
      <c r="BP15" s="6">
        <f>'Formação Simples'!AE18</f>
        <v>3</v>
      </c>
      <c r="BQ15" s="6">
        <f>'Formação Simples'!AG18</f>
        <v>3</v>
      </c>
      <c r="BR15" s="6">
        <f>'Formação Simples'!AI18</f>
        <v>4</v>
      </c>
      <c r="BS15" s="6">
        <f>'Formação Simples'!AK18</f>
        <v>4</v>
      </c>
    </row>
    <row r="16" spans="1:75" ht="24" customHeight="1" thickBot="1" x14ac:dyDescent="0.3">
      <c r="B16" s="591"/>
      <c r="C16" s="89">
        <v>10</v>
      </c>
      <c r="D16" s="90" t="str">
        <f>'Formação Simples'!D15</f>
        <v>Saxofone Barítono</v>
      </c>
      <c r="E16" s="91" t="str">
        <f>'Formação Simples'!F15</f>
        <v>Baixo escrito</v>
      </c>
      <c r="F16" s="417">
        <f t="shared" si="3"/>
        <v>0</v>
      </c>
      <c r="G16" s="433" t="str">
        <f>IF($B$1=0,"",COUNTIFS('Quantidade Desejada de Músicos'!$B$46:$B$545,"*",'Quantidade Desejada de Músicos'!$C$46:$C$545,D16,'Quantidade Desejada de Músicos'!$D$46:$D$545,'Quantidade Desejada de Músicos'!$AC$3))</f>
        <v/>
      </c>
      <c r="H16" s="417" t="str">
        <f>IF($B$1=0,"",COUNTIFS('Quantidade Desejada de Músicos'!$B$46:$B$545,"*",'Quantidade Desejada de Músicos'!$C$46:$C$545,D16,'Quantidade Desejada de Músicos'!$D$46:$D$545,'Quantidade Desejada de Músicos'!$AC$4))</f>
        <v/>
      </c>
      <c r="I16" s="433" t="str">
        <f>IF($B$1=0,"",COUNTIFS('Quantidade Desejada de Músicos'!$B$46:$B$545,"*",'Quantidade Desejada de Músicos'!$C$46:$C$545,D16,'Quantidade Desejada de Músicos'!$D$46:$D$545,'Quantidade Desejada de Músicos'!$AC$5))</f>
        <v/>
      </c>
      <c r="J16" s="417" t="str">
        <f>IF($B$1=0,"",COUNTIFS('Quantidade Desejada de Músicos'!$B$46:$B$545,"*",'Quantidade Desejada de Músicos'!$C$46:$C$545,D16,'Quantidade Desejada de Músicos'!$D$46:$D$545,'Quantidade Desejada de Músicos'!$AC$6))</f>
        <v/>
      </c>
      <c r="K16" s="433" t="str">
        <f>IF($B$1=0,"",COUNTIFS('Quantidade Desejada de Músicos'!$B$46:$B$545,"*",'Quantidade Desejada de Músicos'!$C$46:$C$545,D16,'Quantidade Desejada de Músicos'!$D$46:$D$545,'Quantidade Desejada de Músicos'!$AC$7))</f>
        <v/>
      </c>
      <c r="L16" s="417">
        <f t="shared" si="0"/>
        <v>0</v>
      </c>
      <c r="M16" s="419">
        <f t="shared" si="1"/>
        <v>0</v>
      </c>
      <c r="N16" s="420" t="str">
        <f t="shared" si="2"/>
        <v/>
      </c>
      <c r="O16" s="92" t="str">
        <f t="shared" si="4"/>
        <v>Saxofone Barítono</v>
      </c>
      <c r="P16" s="347"/>
      <c r="Q16" s="20"/>
      <c r="R16" s="20"/>
      <c r="S16" s="20"/>
      <c r="T16" s="20"/>
      <c r="U16" s="20"/>
      <c r="V16" s="20"/>
      <c r="BB16" s="11">
        <v>14</v>
      </c>
      <c r="BC16" s="26" t="s">
        <v>39</v>
      </c>
      <c r="BD16" s="6" t="e">
        <f>'Formação Simples'!#REF!</f>
        <v>#REF!</v>
      </c>
      <c r="BE16" s="6" t="e">
        <f>'Formação Simples'!#REF!</f>
        <v>#REF!</v>
      </c>
      <c r="BF16" s="6" t="e">
        <f>'Formação Simples'!#REF!</f>
        <v>#REF!</v>
      </c>
      <c r="BG16" s="6" t="e">
        <f>'Formação Simples'!#REF!</f>
        <v>#REF!</v>
      </c>
      <c r="BH16" s="6" t="e">
        <f>'Formação Simples'!#REF!</f>
        <v>#REF!</v>
      </c>
      <c r="BI16" s="6" t="e">
        <f>'Formação Simples'!#REF!</f>
        <v>#REF!</v>
      </c>
      <c r="BJ16" s="6" t="e">
        <f>'Formação Simples'!#REF!</f>
        <v>#REF!</v>
      </c>
      <c r="BK16" s="6" t="e">
        <f>'Formação Simples'!#REF!</f>
        <v>#REF!</v>
      </c>
      <c r="BL16" s="6" t="e">
        <f>'Formação Simples'!#REF!</f>
        <v>#REF!</v>
      </c>
      <c r="BM16" s="6" t="e">
        <f>'Formação Simples'!#REF!</f>
        <v>#REF!</v>
      </c>
      <c r="BN16" s="6" t="e">
        <f>'Formação Simples'!#REF!</f>
        <v>#REF!</v>
      </c>
      <c r="BO16" s="6" t="e">
        <f>'Formação Simples'!#REF!</f>
        <v>#REF!</v>
      </c>
      <c r="BP16" s="6" t="e">
        <f>'Formação Simples'!#REF!</f>
        <v>#REF!</v>
      </c>
      <c r="BQ16" s="6" t="e">
        <f>'Formação Simples'!#REF!</f>
        <v>#REF!</v>
      </c>
      <c r="BR16" s="6" t="e">
        <f>'Formação Simples'!#REF!</f>
        <v>#REF!</v>
      </c>
      <c r="BS16" s="6" t="e">
        <f>'Formação Simples'!#REF!</f>
        <v>#REF!</v>
      </c>
    </row>
    <row r="17" spans="1:185" ht="24" customHeight="1" x14ac:dyDescent="0.25">
      <c r="B17" s="595" t="s">
        <v>35</v>
      </c>
      <c r="C17" s="93">
        <v>11</v>
      </c>
      <c r="D17" s="94" t="str">
        <f>'Formação Simples'!D16</f>
        <v>Trompete</v>
      </c>
      <c r="E17" s="95" t="str">
        <f>'Formação Simples'!F16</f>
        <v>Soprano</v>
      </c>
      <c r="F17" s="96">
        <f t="shared" si="3"/>
        <v>0</v>
      </c>
      <c r="G17" s="434" t="str">
        <f>IF($B$1=0,"",COUNTIFS('Quantidade Desejada de Músicos'!$B$46:$B$545,"*",'Quantidade Desejada de Músicos'!$C$46:$C$545,D17,'Quantidade Desejada de Músicos'!$D$46:$D$545,'Quantidade Desejada de Músicos'!$AC$3))</f>
        <v/>
      </c>
      <c r="H17" s="96" t="str">
        <f>IF($B$1=0,"",COUNTIFS('Quantidade Desejada de Músicos'!$B$46:$B$545,"*",'Quantidade Desejada de Músicos'!$C$46:$C$545,D17,'Quantidade Desejada de Músicos'!$D$46:$D$545,'Quantidade Desejada de Músicos'!$AC$4))</f>
        <v/>
      </c>
      <c r="I17" s="434" t="str">
        <f>IF($B$1=0,"",COUNTIFS('Quantidade Desejada de Músicos'!$B$46:$B$545,"*",'Quantidade Desejada de Músicos'!$C$46:$C$545,D17,'Quantidade Desejada de Músicos'!$D$46:$D$545,'Quantidade Desejada de Músicos'!$AC$5))</f>
        <v/>
      </c>
      <c r="J17" s="96" t="str">
        <f>IF($B$1=0,"",COUNTIFS('Quantidade Desejada de Músicos'!$B$46:$B$545,"*",'Quantidade Desejada de Músicos'!$C$46:$C$545,D17,'Quantidade Desejada de Músicos'!$D$46:$D$545,'Quantidade Desejada de Músicos'!$AC$6))</f>
        <v/>
      </c>
      <c r="K17" s="434" t="str">
        <f>IF($B$1=0,"",COUNTIFS('Quantidade Desejada de Músicos'!$B$46:$B$545,"*",'Quantidade Desejada de Músicos'!$C$46:$C$545,D17,'Quantidade Desejada de Músicos'!$D$46:$D$545,'Quantidade Desejada de Músicos'!$AC$7))</f>
        <v/>
      </c>
      <c r="L17" s="96">
        <f t="shared" si="0"/>
        <v>0</v>
      </c>
      <c r="M17" s="97">
        <f t="shared" si="1"/>
        <v>0</v>
      </c>
      <c r="N17" s="452" t="str">
        <f t="shared" si="2"/>
        <v/>
      </c>
      <c r="O17" s="98" t="str">
        <f t="shared" si="4"/>
        <v>Trompete</v>
      </c>
      <c r="P17" s="347"/>
      <c r="Q17" s="20"/>
      <c r="R17" s="20"/>
      <c r="S17" s="20"/>
      <c r="T17" s="20"/>
      <c r="U17" s="20"/>
      <c r="V17" s="20"/>
      <c r="BB17" s="13">
        <v>15</v>
      </c>
      <c r="BC17" s="14" t="s">
        <v>41</v>
      </c>
      <c r="BD17" s="6">
        <f>'Formação Simples'!G19</f>
        <v>1</v>
      </c>
      <c r="BE17" s="6">
        <f>'Formação Simples'!I19</f>
        <v>1</v>
      </c>
      <c r="BF17" s="6">
        <f>'Formação Simples'!K19</f>
        <v>1</v>
      </c>
      <c r="BG17" s="6">
        <f>'Formação Simples'!M19</f>
        <v>1</v>
      </c>
      <c r="BH17" s="6">
        <f>'Formação Simples'!O19</f>
        <v>2</v>
      </c>
      <c r="BI17" s="6">
        <f>'Formação Simples'!Q19</f>
        <v>2</v>
      </c>
      <c r="BJ17" s="6">
        <f>'Formação Simples'!S19</f>
        <v>2</v>
      </c>
      <c r="BK17" s="6">
        <f>'Formação Simples'!U19</f>
        <v>2</v>
      </c>
      <c r="BL17" s="6">
        <f>'Formação Simples'!W19</f>
        <v>2</v>
      </c>
      <c r="BM17" s="6">
        <f>'Formação Simples'!Y19</f>
        <v>2</v>
      </c>
      <c r="BN17" s="6">
        <f>'Formação Simples'!AA19</f>
        <v>2</v>
      </c>
      <c r="BO17" s="6">
        <f>'Formação Simples'!AC19</f>
        <v>3</v>
      </c>
      <c r="BP17" s="6">
        <f>'Formação Simples'!AE19</f>
        <v>3</v>
      </c>
      <c r="BQ17" s="6">
        <f>'Formação Simples'!AG19</f>
        <v>3</v>
      </c>
      <c r="BR17" s="6">
        <f>'Formação Simples'!AI19</f>
        <v>3</v>
      </c>
      <c r="BS17" s="6">
        <f>'Formação Simples'!AK19</f>
        <v>3</v>
      </c>
    </row>
    <row r="18" spans="1:185" ht="24" customHeight="1" thickBot="1" x14ac:dyDescent="0.3">
      <c r="B18" s="596"/>
      <c r="C18" s="46">
        <v>12</v>
      </c>
      <c r="D18" s="47" t="str">
        <f>'Formação Simples'!D17</f>
        <v>Cornet</v>
      </c>
      <c r="E18" s="48" t="str">
        <f>'Formação Simples'!F17</f>
        <v>Soprano</v>
      </c>
      <c r="F18" s="49">
        <f t="shared" ref="F18:F19" si="5">IF($B$1=4,BD14,(IF($B$1=8,BE14,(IF($B$1=12,BF14,(IF($B$1=16,BG14,(IF($B$1=20,BH14,(IF($B$1=24,BI14,(IF($B$1=28,BJ14,(IF($B$1=32,BK14,(IF($B$1=36,BL14,(IF($B$1=40,BM14,(IF($B$1=44,BN14,(IF($B$1=48,BO14,(IF($B$1=52,BP14,(IF($B$1=56,BQ14,(IF($B$1=60,BR14,(IF($B$1=64,BS14,0)))))))))))))))))))))))))))))))</f>
        <v>0</v>
      </c>
      <c r="G18" s="427" t="str">
        <f>IF($B$1=0,"",COUNTIFS('Quantidade Desejada de Músicos'!$B$46:$B$545,"*",'Quantidade Desejada de Músicos'!$C$46:$C$545,D18,'Quantidade Desejada de Músicos'!$D$46:$D$545,'Quantidade Desejada de Músicos'!$AC$3))</f>
        <v/>
      </c>
      <c r="H18" s="49" t="str">
        <f>IF($B$1=0,"",COUNTIFS('Quantidade Desejada de Músicos'!$B$46:$B$545,"*",'Quantidade Desejada de Músicos'!$C$46:$C$545,D18,'Quantidade Desejada de Músicos'!$D$46:$D$545,'Quantidade Desejada de Músicos'!$AC$4))</f>
        <v/>
      </c>
      <c r="I18" s="427" t="str">
        <f>IF($B$1=0,"",COUNTIFS('Quantidade Desejada de Músicos'!$B$46:$B$545,"*",'Quantidade Desejada de Músicos'!$C$46:$C$545,D18,'Quantidade Desejada de Músicos'!$D$46:$D$545,'Quantidade Desejada de Músicos'!$AC$5))</f>
        <v/>
      </c>
      <c r="J18" s="49" t="str">
        <f>IF($B$1=0,"",COUNTIFS('Quantidade Desejada de Músicos'!$B$46:$B$545,"*",'Quantidade Desejada de Músicos'!$C$46:$C$545,D18,'Quantidade Desejada de Músicos'!$D$46:$D$545,'Quantidade Desejada de Músicos'!$AC$6))</f>
        <v/>
      </c>
      <c r="K18" s="427" t="str">
        <f>IF($B$1=0,"",COUNTIFS('Quantidade Desejada de Músicos'!$B$46:$B$545,"*",'Quantidade Desejada de Músicos'!$C$46:$C$545,D18,'Quantidade Desejada de Músicos'!$D$46:$D$545,'Quantidade Desejada de Músicos'!$AC$7))</f>
        <v/>
      </c>
      <c r="L18" s="49">
        <f t="shared" si="0"/>
        <v>0</v>
      </c>
      <c r="M18" s="50">
        <f t="shared" si="1"/>
        <v>0</v>
      </c>
      <c r="N18" s="428" t="str">
        <f t="shared" si="2"/>
        <v/>
      </c>
      <c r="O18" s="86" t="str">
        <f t="shared" si="4"/>
        <v>Cornet</v>
      </c>
      <c r="P18" s="347"/>
      <c r="Q18" s="20"/>
      <c r="R18" s="20"/>
      <c r="S18" s="20"/>
      <c r="T18" s="20"/>
      <c r="U18" s="20"/>
      <c r="V18" s="20"/>
      <c r="BB18" s="16">
        <v>16</v>
      </c>
      <c r="BC18" s="26" t="s">
        <v>42</v>
      </c>
      <c r="BD18" s="6">
        <f>'Formação Simples'!G20</f>
        <v>0</v>
      </c>
      <c r="BE18" s="6">
        <f>'Formação Simples'!I20</f>
        <v>1</v>
      </c>
      <c r="BF18" s="6">
        <f>'Formação Simples'!K20</f>
        <v>1</v>
      </c>
      <c r="BG18" s="6">
        <f>'Formação Simples'!M20</f>
        <v>1</v>
      </c>
      <c r="BH18" s="6">
        <f>'Formação Simples'!O20</f>
        <v>1</v>
      </c>
      <c r="BI18" s="6">
        <f>'Formação Simples'!Q20</f>
        <v>1</v>
      </c>
      <c r="BJ18" s="6">
        <f>'Formação Simples'!S20</f>
        <v>1</v>
      </c>
      <c r="BK18" s="6">
        <f>'Formação Simples'!U20</f>
        <v>1</v>
      </c>
      <c r="BL18" s="6">
        <f>'Formação Simples'!W20</f>
        <v>1</v>
      </c>
      <c r="BM18" s="6">
        <f>'Formação Simples'!Y20</f>
        <v>2</v>
      </c>
      <c r="BN18" s="6">
        <f>'Formação Simples'!AA20</f>
        <v>2</v>
      </c>
      <c r="BO18" s="6">
        <f>'Formação Simples'!AC20</f>
        <v>2</v>
      </c>
      <c r="BP18" s="6">
        <f>'Formação Simples'!AE20</f>
        <v>2</v>
      </c>
      <c r="BQ18" s="6">
        <f>'Formação Simples'!AG20</f>
        <v>2</v>
      </c>
      <c r="BR18" s="6">
        <f>'Formação Simples'!AI20</f>
        <v>2</v>
      </c>
      <c r="BS18" s="6">
        <f>'Formação Simples'!AK20</f>
        <v>2</v>
      </c>
    </row>
    <row r="19" spans="1:185" ht="24" customHeight="1" x14ac:dyDescent="0.25">
      <c r="B19" s="596"/>
      <c r="C19" s="551">
        <v>13</v>
      </c>
      <c r="D19" s="41" t="str">
        <f>'Formação Simples'!D18</f>
        <v>Trompa - Flugelhorn</v>
      </c>
      <c r="E19" s="557" t="s">
        <v>24</v>
      </c>
      <c r="F19" s="43">
        <f t="shared" si="5"/>
        <v>0</v>
      </c>
      <c r="G19" s="425">
        <f>SUM(G20:G21)</f>
        <v>0</v>
      </c>
      <c r="H19" s="43">
        <f>SUM(H20:H21)</f>
        <v>0</v>
      </c>
      <c r="I19" s="425">
        <f>SUM(I20:I21)</f>
        <v>0</v>
      </c>
      <c r="J19" s="43">
        <f>SUM(J20:J21)</f>
        <v>0</v>
      </c>
      <c r="K19" s="425">
        <f>SUM(K20:K21)</f>
        <v>0</v>
      </c>
      <c r="L19" s="43">
        <f t="shared" ref="L19" si="6">SUM(G19:K19)</f>
        <v>0</v>
      </c>
      <c r="M19" s="44">
        <f t="shared" ref="M19" si="7">F19-L19</f>
        <v>0</v>
      </c>
      <c r="N19" s="426" t="str">
        <f t="shared" ref="N19" si="8">IF($B$1=0,"",IF(L19&gt;F19,"Excesso",IF(F19=0,"Incompatível",IF(L19=F19,"OK",IF(L19&lt;F19,"Necessidade",)))))</f>
        <v/>
      </c>
      <c r="O19" s="86" t="str">
        <f>D19</f>
        <v>Trompa - Flugelhorn</v>
      </c>
      <c r="P19" s="347"/>
      <c r="Q19" s="20"/>
      <c r="R19" s="20"/>
      <c r="S19" s="20"/>
      <c r="T19" s="20"/>
      <c r="U19" s="20"/>
      <c r="V19" s="20"/>
      <c r="BB19" s="21">
        <v>17</v>
      </c>
      <c r="BC19" s="14" t="s">
        <v>43</v>
      </c>
      <c r="BD19" s="6">
        <f>'Formação Simples'!G21</f>
        <v>0</v>
      </c>
      <c r="BE19" s="6">
        <f>'Formação Simples'!I21</f>
        <v>0</v>
      </c>
      <c r="BF19" s="6">
        <f>'Formação Simples'!K21</f>
        <v>0</v>
      </c>
      <c r="BG19" s="6">
        <f>'Formação Simples'!M21</f>
        <v>0</v>
      </c>
      <c r="BH19" s="6">
        <f>'Formação Simples'!O21</f>
        <v>0</v>
      </c>
      <c r="BI19" s="6">
        <f>'Formação Simples'!Q21</f>
        <v>0</v>
      </c>
      <c r="BJ19" s="6">
        <f>'Formação Simples'!S21</f>
        <v>1</v>
      </c>
      <c r="BK19" s="6">
        <f>'Formação Simples'!U21</f>
        <v>1</v>
      </c>
      <c r="BL19" s="6">
        <f>'Formação Simples'!W21</f>
        <v>1</v>
      </c>
      <c r="BM19" s="6">
        <f>'Formação Simples'!Y21</f>
        <v>1</v>
      </c>
      <c r="BN19" s="6">
        <f>'Formação Simples'!AA21</f>
        <v>2</v>
      </c>
      <c r="BO19" s="6">
        <f>'Formação Simples'!AC21</f>
        <v>2</v>
      </c>
      <c r="BP19" s="6">
        <f>'Formação Simples'!AE21</f>
        <v>2</v>
      </c>
      <c r="BQ19" s="6">
        <f>'Formação Simples'!AG21</f>
        <v>2</v>
      </c>
      <c r="BR19" s="6">
        <f>'Formação Simples'!AI21</f>
        <v>2</v>
      </c>
      <c r="BS19" s="6">
        <f>'Formação Simples'!AK21</f>
        <v>3</v>
      </c>
    </row>
    <row r="20" spans="1:185" ht="24" customHeight="1" x14ac:dyDescent="0.25">
      <c r="B20" s="596"/>
      <c r="C20" s="552"/>
      <c r="D20" s="394" t="str">
        <f>TRIM(LEFT(D19,SEARCH(" ",D19)))</f>
        <v>Trompa</v>
      </c>
      <c r="E20" s="558"/>
      <c r="F20" s="43" t="s">
        <v>152</v>
      </c>
      <c r="G20" s="453" t="str">
        <f>IF($B$1=0,"",COUNTIFS('Quantidade Desejada de Músicos'!$B$46:$B$545,"*",'Quantidade Desejada de Músicos'!$C$46:$C$545,D20,'Quantidade Desejada de Músicos'!$D$46:$D$545,'Quantidade Desejada de Músicos'!$AC$3))</f>
        <v/>
      </c>
      <c r="H20" s="359" t="str">
        <f>IF($B$1=0,"",COUNTIFS('Quantidade Desejada de Músicos'!$B$46:$B$545,"*",'Quantidade Desejada de Músicos'!$C$46:$C$545,D20,'Quantidade Desejada de Músicos'!$D$46:$D$545,'Quantidade Desejada de Músicos'!$AC$4))</f>
        <v/>
      </c>
      <c r="I20" s="453" t="str">
        <f>IF($B$1=0,"",COUNTIFS('Quantidade Desejada de Músicos'!$B$46:$B$545,"*",'Quantidade Desejada de Músicos'!$C$46:$C$545,D20,'Quantidade Desejada de Músicos'!$D$46:$D$545,'Quantidade Desejada de Músicos'!$AC$5))</f>
        <v/>
      </c>
      <c r="J20" s="359" t="str">
        <f>IF($B$1=0,"",COUNTIFS('Quantidade Desejada de Músicos'!$B$46:$B$545,"*",'Quantidade Desejada de Músicos'!$C$46:$C$545,D20,'Quantidade Desejada de Músicos'!$D$46:$D$545,'Quantidade Desejada de Músicos'!$AC$6))</f>
        <v/>
      </c>
      <c r="K20" s="453" t="str">
        <f>IF($B$1=0,"",COUNTIFS('Quantidade Desejada de Músicos'!$B$46:$B$545,"*",'Quantidade Desejada de Músicos'!$C$46:$C$545,D20,'Quantidade Desejada de Músicos'!$D$46:$D$545,'Quantidade Desejada de Músicos'!$AC$7))</f>
        <v/>
      </c>
      <c r="L20" s="359" t="s">
        <v>152</v>
      </c>
      <c r="M20" s="44" t="s">
        <v>152</v>
      </c>
      <c r="N20" s="426" t="s">
        <v>152</v>
      </c>
      <c r="O20" s="86"/>
      <c r="P20" s="347"/>
      <c r="Q20" s="20"/>
      <c r="R20" s="20"/>
      <c r="S20" s="20"/>
      <c r="T20" s="20"/>
      <c r="U20" s="20"/>
      <c r="V20" s="20"/>
      <c r="BD20" s="29" t="e">
        <f t="shared" ref="BD20:BS20" si="9">SUM(BD2:BD19)</f>
        <v>#REF!</v>
      </c>
      <c r="BE20" s="29" t="e">
        <f t="shared" si="9"/>
        <v>#REF!</v>
      </c>
      <c r="BF20" s="29" t="e">
        <f t="shared" si="9"/>
        <v>#REF!</v>
      </c>
      <c r="BG20" s="29" t="e">
        <f t="shared" si="9"/>
        <v>#REF!</v>
      </c>
      <c r="BH20" s="29" t="e">
        <f t="shared" si="9"/>
        <v>#REF!</v>
      </c>
      <c r="BI20" s="29" t="e">
        <f t="shared" si="9"/>
        <v>#REF!</v>
      </c>
      <c r="BJ20" s="29" t="e">
        <f t="shared" si="9"/>
        <v>#REF!</v>
      </c>
      <c r="BK20" s="29" t="e">
        <f t="shared" si="9"/>
        <v>#REF!</v>
      </c>
      <c r="BL20" s="29" t="e">
        <f t="shared" si="9"/>
        <v>#REF!</v>
      </c>
      <c r="BM20" s="29" t="e">
        <f t="shared" si="9"/>
        <v>#REF!</v>
      </c>
      <c r="BN20" s="29" t="e">
        <f t="shared" si="9"/>
        <v>#REF!</v>
      </c>
      <c r="BO20" s="29" t="e">
        <f t="shared" si="9"/>
        <v>#REF!</v>
      </c>
      <c r="BP20" s="29" t="e">
        <f t="shared" si="9"/>
        <v>#REF!</v>
      </c>
      <c r="BQ20" s="29" t="e">
        <f t="shared" si="9"/>
        <v>#REF!</v>
      </c>
      <c r="BR20" s="29" t="e">
        <f t="shared" si="9"/>
        <v>#REF!</v>
      </c>
      <c r="BS20" s="29" t="e">
        <f t="shared" si="9"/>
        <v>#REF!</v>
      </c>
    </row>
    <row r="21" spans="1:185" ht="24" customHeight="1" x14ac:dyDescent="0.25">
      <c r="B21" s="596"/>
      <c r="C21" s="553"/>
      <c r="D21" s="394" t="str">
        <f>TRIM(RIGHT(D19,(LEN(D19)-SEARCH("-",D19))))</f>
        <v>Flugelhorn</v>
      </c>
      <c r="E21" s="559"/>
      <c r="F21" s="43" t="s">
        <v>152</v>
      </c>
      <c r="G21" s="453" t="str">
        <f>IF($B$1=0,"",COUNTIFS('Quantidade Desejada de Músicos'!$B$46:$B$545,"*",'Quantidade Desejada de Músicos'!$C$46:$C$545,D21,'Quantidade Desejada de Músicos'!$D$46:$D$545,'Quantidade Desejada de Músicos'!$AC$3))</f>
        <v/>
      </c>
      <c r="H21" s="359" t="str">
        <f>IF($B$1=0,"",COUNTIFS('Quantidade Desejada de Músicos'!$B$46:$B$545,"*",'Quantidade Desejada de Músicos'!$C$46:$C$545,D21,'Quantidade Desejada de Músicos'!$D$46:$D$545,'Quantidade Desejada de Músicos'!$AC$4))</f>
        <v/>
      </c>
      <c r="I21" s="453" t="str">
        <f>IF($B$1=0,"",COUNTIFS('Quantidade Desejada de Músicos'!$B$46:$B$545,"*",'Quantidade Desejada de Músicos'!$C$46:$C$545,D21,'Quantidade Desejada de Músicos'!$D$46:$D$545,'Quantidade Desejada de Músicos'!$AC$5))</f>
        <v/>
      </c>
      <c r="J21" s="359" t="str">
        <f>IF($B$1=0,"",COUNTIFS('Quantidade Desejada de Músicos'!$B$46:$B$545,"*",'Quantidade Desejada de Músicos'!$C$46:$C$545,D21,'Quantidade Desejada de Músicos'!$D$46:$D$545,'Quantidade Desejada de Músicos'!$AC$6))</f>
        <v/>
      </c>
      <c r="K21" s="453" t="str">
        <f>IF($B$1=0,"",COUNTIFS('Quantidade Desejada de Músicos'!$B$46:$B$545,"*",'Quantidade Desejada de Músicos'!$C$46:$C$545,D21,'Quantidade Desejada de Músicos'!$D$46:$D$545,'Quantidade Desejada de Músicos'!$AC$7))</f>
        <v/>
      </c>
      <c r="L21" s="359" t="s">
        <v>152</v>
      </c>
      <c r="M21" s="44" t="s">
        <v>152</v>
      </c>
      <c r="N21" s="426" t="s">
        <v>152</v>
      </c>
      <c r="O21" s="86"/>
      <c r="P21" s="347"/>
      <c r="Q21" s="20"/>
      <c r="R21" s="20"/>
      <c r="S21" s="20"/>
      <c r="T21" s="20"/>
      <c r="U21" s="20"/>
      <c r="V21" s="20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185" ht="24" customHeight="1" x14ac:dyDescent="0.25">
      <c r="B22" s="596"/>
      <c r="C22" s="551">
        <v>14</v>
      </c>
      <c r="D22" s="90" t="str">
        <f>'Formação Simples'!D19</f>
        <v>Trombone - Trombonito</v>
      </c>
      <c r="E22" s="557" t="str">
        <f>'Formação Simples'!F19</f>
        <v>Tenor</v>
      </c>
      <c r="F22" s="417">
        <f>IF($B$1=4,BD17,(IF($B$1=8,BE17,(IF($B$1=12,BF17,(IF($B$1=16,BG17,(IF($B$1=20,BH17,(IF($B$1=24,BI17,(IF($B$1=28,BJ17,(IF($B$1=32,BK17,(IF($B$1=36,BL17,(IF($B$1=40,BM17,(IF($B$1=44,BN17,(IF($B$1=48,BO17,(IF($B$1=52,BP17,(IF($B$1=56,BQ17,(IF($B$1=60,BR17,(IF($B$1=64,BS17,0)))))))))))))))))))))))))))))))</f>
        <v>0</v>
      </c>
      <c r="G22" s="433">
        <f>SUM(G23:G24)</f>
        <v>0</v>
      </c>
      <c r="H22" s="417">
        <f>SUM(H23:H24)</f>
        <v>0</v>
      </c>
      <c r="I22" s="433">
        <f>SUM(I23:I24)</f>
        <v>0</v>
      </c>
      <c r="J22" s="417">
        <f>SUM(J23:J24)</f>
        <v>0</v>
      </c>
      <c r="K22" s="433">
        <f>SUM(K23:K24)</f>
        <v>0</v>
      </c>
      <c r="L22" s="417">
        <f t="shared" si="0"/>
        <v>0</v>
      </c>
      <c r="M22" s="419">
        <f t="shared" si="1"/>
        <v>0</v>
      </c>
      <c r="N22" s="420" t="str">
        <f t="shared" si="2"/>
        <v/>
      </c>
      <c r="O22" s="86" t="str">
        <f t="shared" si="4"/>
        <v>Trombone - Trombonito</v>
      </c>
      <c r="P22" s="347"/>
      <c r="Q22" s="20"/>
      <c r="R22" s="20"/>
      <c r="S22" s="20"/>
      <c r="T22" s="20"/>
      <c r="U22" s="20"/>
      <c r="V22" s="20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</row>
    <row r="23" spans="1:185" ht="24" customHeight="1" x14ac:dyDescent="0.25">
      <c r="B23" s="596"/>
      <c r="C23" s="552"/>
      <c r="D23" s="395" t="str">
        <f>TRIM(LEFT(D22,SEARCH(" ",D22)))</f>
        <v>Trombone</v>
      </c>
      <c r="E23" s="558"/>
      <c r="F23" s="417" t="s">
        <v>152</v>
      </c>
      <c r="G23" s="454" t="str">
        <f>IF($B$1=0,"",COUNTIFS('Quantidade Desejada de Músicos'!$B$46:$B$545,"*",'Quantidade Desejada de Músicos'!$C$46:$C$545,D23,'Quantidade Desejada de Músicos'!$D$46:$D$545,'Quantidade Desejada de Músicos'!$AC$3))</f>
        <v/>
      </c>
      <c r="H23" s="450" t="str">
        <f>IF($B$1=0,"",COUNTIFS('Quantidade Desejada de Músicos'!$B$46:$B$545,"*",'Quantidade Desejada de Músicos'!$C$46:$C$545,D23,'Quantidade Desejada de Músicos'!$D$46:$D$545,'Quantidade Desejada de Músicos'!$AC$4))</f>
        <v/>
      </c>
      <c r="I23" s="449" t="str">
        <f>IF($B$1=0,"",COUNTIFS('Quantidade Desejada de Músicos'!$B$46:$B$545,"*",'Quantidade Desejada de Músicos'!$C$46:$C$545,D23,'Quantidade Desejada de Músicos'!$D$46:$D$545,'Quantidade Desejada de Músicos'!$AC$5))</f>
        <v/>
      </c>
      <c r="J23" s="450" t="str">
        <f>IF($B$1=0,"",COUNTIFS('Quantidade Desejada de Músicos'!$B$46:$B$545,"*",'Quantidade Desejada de Músicos'!$C$46:$C$545,D23,'Quantidade Desejada de Músicos'!$D$46:$D$545,'Quantidade Desejada de Músicos'!$AC$6))</f>
        <v/>
      </c>
      <c r="K23" s="449" t="str">
        <f>IF($B$1=0,"",COUNTIFS('Quantidade Desejada de Músicos'!$B$46:$B$545,"*",'Quantidade Desejada de Músicos'!$C$46:$C$545,D23,'Quantidade Desejada de Músicos'!$D$46:$D$545,'Quantidade Desejada de Músicos'!$AC$7))</f>
        <v/>
      </c>
      <c r="L23" s="396" t="s">
        <v>152</v>
      </c>
      <c r="M23" s="419" t="s">
        <v>152</v>
      </c>
      <c r="N23" s="420" t="s">
        <v>152</v>
      </c>
      <c r="O23" s="86"/>
      <c r="P23" s="347"/>
      <c r="Q23" s="20"/>
      <c r="R23" s="20"/>
      <c r="S23" s="20"/>
      <c r="T23" s="20"/>
      <c r="U23" s="20"/>
      <c r="V23" s="20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</row>
    <row r="24" spans="1:185" ht="24" customHeight="1" x14ac:dyDescent="0.25">
      <c r="B24" s="596"/>
      <c r="C24" s="553"/>
      <c r="D24" s="395" t="str">
        <f>TRIM(RIGHT(D22,(LEN(D22)-SEARCH("-",D22))))</f>
        <v>Trombonito</v>
      </c>
      <c r="E24" s="559"/>
      <c r="F24" s="417" t="s">
        <v>152</v>
      </c>
      <c r="G24" s="454" t="str">
        <f>IF($B$1=0,"",COUNTIFS('Quantidade Desejada de Músicos'!$B$46:$B$545,"*",'Quantidade Desejada de Músicos'!$C$46:$C$545,D24,'Quantidade Desejada de Músicos'!$D$46:$D$545,'Quantidade Desejada de Músicos'!$AC$3))</f>
        <v/>
      </c>
      <c r="H24" s="450" t="str">
        <f>IF($B$1=0,"",COUNTIFS('Quantidade Desejada de Músicos'!$B$46:$B$545,"*",'Quantidade Desejada de Músicos'!$C$46:$C$545,D24,'Quantidade Desejada de Músicos'!$D$46:$D$545,'Quantidade Desejada de Músicos'!$AC$4))</f>
        <v/>
      </c>
      <c r="I24" s="449" t="str">
        <f>IF($B$1=0,"",COUNTIFS('Quantidade Desejada de Músicos'!$B$46:$B$545,"*",'Quantidade Desejada de Músicos'!$C$46:$C$545,D24,'Quantidade Desejada de Músicos'!$D$46:$D$545,'Quantidade Desejada de Músicos'!$AC$5))</f>
        <v/>
      </c>
      <c r="J24" s="450" t="str">
        <f>IF($B$1=0,"",COUNTIFS('Quantidade Desejada de Músicos'!$B$46:$B$545,"*",'Quantidade Desejada de Músicos'!$C$46:$C$545,D24,'Quantidade Desejada de Músicos'!$D$46:$D$545,'Quantidade Desejada de Músicos'!$AC$6))</f>
        <v/>
      </c>
      <c r="K24" s="449" t="str">
        <f>IF($B$1=0,"",COUNTIFS('Quantidade Desejada de Músicos'!$B$46:$B$545,"*",'Quantidade Desejada de Músicos'!$C$46:$C$545,D24,'Quantidade Desejada de Músicos'!$D$46:$D$545,'Quantidade Desejada de Músicos'!$AC$7))</f>
        <v/>
      </c>
      <c r="L24" s="396" t="s">
        <v>152</v>
      </c>
      <c r="M24" s="419" t="s">
        <v>152</v>
      </c>
      <c r="N24" s="420" t="s">
        <v>152</v>
      </c>
      <c r="O24" s="86"/>
      <c r="P24" s="347"/>
      <c r="Q24" s="20"/>
      <c r="R24" s="20"/>
      <c r="S24" s="20"/>
      <c r="T24" s="20"/>
      <c r="U24" s="20"/>
      <c r="V24" s="20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24"/>
      <c r="BU24" s="24"/>
      <c r="BV24" s="24"/>
      <c r="BW24" s="24"/>
    </row>
    <row r="25" spans="1:185" ht="24" customHeight="1" x14ac:dyDescent="0.25">
      <c r="B25" s="596"/>
      <c r="C25" s="548">
        <v>15</v>
      </c>
      <c r="D25" s="41" t="str">
        <f>'Formação Simples'!D20</f>
        <v>Eufônio - Barítono</v>
      </c>
      <c r="E25" s="592" t="str">
        <f>'Formação Simples'!F20</f>
        <v>Baixo escrito</v>
      </c>
      <c r="F25" s="43">
        <f>IF($B$1=4,BD18,(IF($B$1=8,BE18,(IF($B$1=12,BF18,(IF($B$1=16,BG18,(IF($B$1=20,BH18,(IF($B$1=24,BI18,(IF($B$1=28,BJ18,(IF($B$1=32,BK18,(IF($B$1=36,BL18,(IF($B$1=40,BM18,(IF($B$1=44,BN18,(IF($B$1=48,BO18,(IF($B$1=52,BP18,(IF($B$1=56,BQ18,(IF($B$1=60,BR18,(IF($B$1=64,BS18,0)))))))))))))))))))))))))))))))</f>
        <v>0</v>
      </c>
      <c r="G25" s="425">
        <f>SUM(G26:G27)</f>
        <v>0</v>
      </c>
      <c r="H25" s="43">
        <f>SUM(H26:H27)</f>
        <v>0</v>
      </c>
      <c r="I25" s="425">
        <f>SUM(I26:I27)</f>
        <v>0</v>
      </c>
      <c r="J25" s="43">
        <f>SUM(J26:J27)</f>
        <v>0</v>
      </c>
      <c r="K25" s="425">
        <f>SUM(K26:K27)</f>
        <v>0</v>
      </c>
      <c r="L25" s="43">
        <f t="shared" si="0"/>
        <v>0</v>
      </c>
      <c r="M25" s="44">
        <f t="shared" si="1"/>
        <v>0</v>
      </c>
      <c r="N25" s="426" t="str">
        <f t="shared" si="2"/>
        <v/>
      </c>
      <c r="O25" s="85" t="str">
        <f t="shared" si="4"/>
        <v>Eufônio - Barítono</v>
      </c>
      <c r="P25" s="347"/>
      <c r="Q25" s="20"/>
      <c r="R25" s="20"/>
      <c r="S25" s="20"/>
      <c r="T25" s="20"/>
      <c r="U25" s="20"/>
      <c r="V25" s="20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</row>
    <row r="26" spans="1:185" ht="24" customHeight="1" x14ac:dyDescent="0.2">
      <c r="B26" s="596"/>
      <c r="C26" s="549"/>
      <c r="D26" s="394" t="str">
        <f>TRIM(LEFT(D25,SEARCH(" ",D25)))</f>
        <v>Eufônio</v>
      </c>
      <c r="E26" s="593"/>
      <c r="F26" s="43" t="s">
        <v>152</v>
      </c>
      <c r="G26" s="453" t="str">
        <f>IF($B$1=0,"",COUNTIFS('Quantidade Desejada de Músicos'!$B$46:$B$545,"*",'Quantidade Desejada de Músicos'!$C$46:$C$545,D26,'Quantidade Desejada de Músicos'!$D$46:$D$545,'Quantidade Desejada de Músicos'!$AC$3))</f>
        <v/>
      </c>
      <c r="H26" s="359" t="str">
        <f>IF($B$1=0,"",COUNTIFS('Quantidade Desejada de Músicos'!$B$46:$B$545,"*",'Quantidade Desejada de Músicos'!$C$46:$C$545,D26,'Quantidade Desejada de Músicos'!$D$46:$D$545,'Quantidade Desejada de Músicos'!$AC$4))</f>
        <v/>
      </c>
      <c r="I26" s="453" t="str">
        <f>IF($B$1=0,"",COUNTIFS('Quantidade Desejada de Músicos'!$B$46:$B$545,"*",'Quantidade Desejada de Músicos'!$C$46:$C$545,D26,'Quantidade Desejada de Músicos'!$D$46:$D$545,'Quantidade Desejada de Músicos'!$AC$5))</f>
        <v/>
      </c>
      <c r="J26" s="359" t="str">
        <f>IF($B$1=0,"",COUNTIFS('Quantidade Desejada de Músicos'!$B$46:$B$545,"*",'Quantidade Desejada de Músicos'!$C$46:$C$545,D26,'Quantidade Desejada de Músicos'!$D$46:$D$545,'Quantidade Desejada de Músicos'!$AC$6))</f>
        <v/>
      </c>
      <c r="K26" s="453" t="str">
        <f>IF($B$1=0,"",COUNTIFS('Quantidade Desejada de Músicos'!$B$46:$B$545,"*",'Quantidade Desejada de Músicos'!$C$46:$C$545,D26,'Quantidade Desejada de Músicos'!$D$46:$D$545,'Quantidade Desejada de Músicos'!$AC$7))</f>
        <v/>
      </c>
      <c r="L26" s="359" t="s">
        <v>152</v>
      </c>
      <c r="M26" s="44" t="s">
        <v>152</v>
      </c>
      <c r="N26" s="426" t="s">
        <v>152</v>
      </c>
      <c r="O26" s="87"/>
      <c r="P26" s="347"/>
      <c r="Q26" s="15"/>
      <c r="R26" s="15"/>
      <c r="S26" s="15"/>
      <c r="T26" s="15"/>
      <c r="U26" s="15"/>
      <c r="V26" s="15"/>
    </row>
    <row r="27" spans="1:185" ht="24" customHeight="1" x14ac:dyDescent="0.2">
      <c r="B27" s="596"/>
      <c r="C27" s="550"/>
      <c r="D27" s="394" t="str">
        <f>TRIM(RIGHT(D25,(LEN(D25)-SEARCH("-",D25))))</f>
        <v>Barítono</v>
      </c>
      <c r="E27" s="594"/>
      <c r="F27" s="43" t="s">
        <v>152</v>
      </c>
      <c r="G27" s="453" t="str">
        <f>IF($B$1=0,"",COUNTIFS('Quantidade Desejada de Músicos'!$B$46:$B$545,"*",'Quantidade Desejada de Músicos'!$C$46:$C$545,D27,'Quantidade Desejada de Músicos'!$D$46:$D$545,'Quantidade Desejada de Músicos'!$AC$3))</f>
        <v/>
      </c>
      <c r="H27" s="359" t="str">
        <f>IF($B$1=0,"",COUNTIFS('Quantidade Desejada de Músicos'!$B$46:$B$545,"*",'Quantidade Desejada de Músicos'!$C$46:$C$545,D27,'Quantidade Desejada de Músicos'!$D$46:$D$545,'Quantidade Desejada de Músicos'!$AC$4))</f>
        <v/>
      </c>
      <c r="I27" s="453" t="str">
        <f>IF($B$1=0,"",COUNTIFS('Quantidade Desejada de Músicos'!$B$46:$B$545,"*",'Quantidade Desejada de Músicos'!$C$46:$C$545,D27,'Quantidade Desejada de Músicos'!$D$46:$D$545,'Quantidade Desejada de Músicos'!$AC$5))</f>
        <v/>
      </c>
      <c r="J27" s="359" t="str">
        <f>IF($B$1=0,"",COUNTIFS('Quantidade Desejada de Músicos'!$B$46:$B$545,"*",'Quantidade Desejada de Músicos'!$C$46:$C$545,D27,'Quantidade Desejada de Músicos'!$D$46:$D$545,'Quantidade Desejada de Músicos'!$AC$6))</f>
        <v/>
      </c>
      <c r="K27" s="453" t="str">
        <f>IF($B$1=0,"",COUNTIFS('Quantidade Desejada de Músicos'!$B$46:$B$545,"*",'Quantidade Desejada de Músicos'!$C$46:$C$545,D27,'Quantidade Desejada de Músicos'!$D$46:$D$545,'Quantidade Desejada de Músicos'!$AC$7))</f>
        <v/>
      </c>
      <c r="L27" s="359" t="s">
        <v>152</v>
      </c>
      <c r="M27" s="44" t="s">
        <v>152</v>
      </c>
      <c r="N27" s="426" t="s">
        <v>152</v>
      </c>
      <c r="O27" s="87"/>
      <c r="P27" s="347"/>
      <c r="Q27" s="15"/>
      <c r="R27" s="15"/>
      <c r="S27" s="15"/>
      <c r="T27" s="15"/>
      <c r="U27" s="15"/>
      <c r="V27" s="4"/>
    </row>
    <row r="28" spans="1:185" ht="24" customHeight="1" thickBot="1" x14ac:dyDescent="0.25">
      <c r="B28" s="596"/>
      <c r="C28" s="89">
        <v>16</v>
      </c>
      <c r="D28" s="47" t="str">
        <f>'Formação Simples'!D21</f>
        <v>Tuba</v>
      </c>
      <c r="E28" s="48" t="str">
        <f>'Formação Simples'!F21</f>
        <v>Baixo 8ª abaixo</v>
      </c>
      <c r="F28" s="49">
        <f>IF($B$1=4,BD19,(IF($B$1=8,BE19,(IF($B$1=12,BF19,(IF($B$1=16,BG19,(IF($B$1=20,BH19,(IF($B$1=24,BI19,(IF($B$1=28,BJ19,(IF($B$1=32,BK19,(IF($B$1=36,BL19,(IF($B$1=40,BM19,(IF($B$1=44,BN19,(IF($B$1=48,BO19,(IF($B$1=52,BP19,(IF($B$1=56,BQ19,(IF($B$1=60,BR19,(IF($B$1=64,BS19,0)))))))))))))))))))))))))))))))</f>
        <v>0</v>
      </c>
      <c r="G28" s="427" t="str">
        <f>IF($B$1=0,"",COUNTIFS('Quantidade Desejada de Músicos'!$B$46:$B$545,"*",'Quantidade Desejada de Músicos'!$C$46:$C$545,D28,'Quantidade Desejada de Músicos'!$D$46:$D$545,'Quantidade Desejada de Músicos'!$AC$3))</f>
        <v/>
      </c>
      <c r="H28" s="49" t="str">
        <f>IF($B$1=0,"",COUNTIFS('Quantidade Desejada de Músicos'!$B$46:$B$545,"*",'Quantidade Desejada de Músicos'!$C$46:$C$545,D28,'Quantidade Desejada de Músicos'!$D$46:$D$545,'Quantidade Desejada de Músicos'!$AC$4))</f>
        <v/>
      </c>
      <c r="I28" s="427" t="str">
        <f>IF($B$1=0,"",COUNTIFS('Quantidade Desejada de Músicos'!$B$46:$B$545,"*",'Quantidade Desejada de Músicos'!$C$46:$C$545,D28,'Quantidade Desejada de Músicos'!$D$46:$D$545,'Quantidade Desejada de Músicos'!$AC$5))</f>
        <v/>
      </c>
      <c r="J28" s="49" t="str">
        <f>IF($B$1=0,"",COUNTIFS('Quantidade Desejada de Músicos'!$B$46:$B$545,"*",'Quantidade Desejada de Músicos'!$C$46:$C$545,D28,'Quantidade Desejada de Músicos'!$D$46:$D$545,'Quantidade Desejada de Músicos'!$AC$6))</f>
        <v/>
      </c>
      <c r="K28" s="427" t="str">
        <f>IF($B$1=0,"",COUNTIFS('Quantidade Desejada de Músicos'!$B$46:$B$545,"*",'Quantidade Desejada de Músicos'!$C$46:$C$545,D28,'Quantidade Desejada de Músicos'!$D$46:$D$545,'Quantidade Desejada de Músicos'!$AC$7))</f>
        <v/>
      </c>
      <c r="L28" s="49">
        <f t="shared" si="0"/>
        <v>0</v>
      </c>
      <c r="M28" s="50">
        <f t="shared" si="1"/>
        <v>0</v>
      </c>
      <c r="N28" s="428" t="str">
        <f t="shared" si="2"/>
        <v/>
      </c>
      <c r="O28" s="92" t="str">
        <f>D28</f>
        <v>Tuba</v>
      </c>
      <c r="P28" s="347"/>
    </row>
    <row r="29" spans="1:185" s="25" customFormat="1" ht="24" customHeight="1" thickTop="1" x14ac:dyDescent="0.2">
      <c r="B29" s="99"/>
      <c r="C29" s="409"/>
      <c r="D29" s="410"/>
      <c r="E29" s="411" t="s">
        <v>112</v>
      </c>
      <c r="F29" s="70">
        <f>SUM(F7:F28)</f>
        <v>0</v>
      </c>
      <c r="G29" s="70">
        <f t="shared" ref="G29:L29" si="10">SUM(G7:G22,G25,G28)</f>
        <v>0</v>
      </c>
      <c r="H29" s="70">
        <f t="shared" si="10"/>
        <v>0</v>
      </c>
      <c r="I29" s="70">
        <f t="shared" si="10"/>
        <v>0</v>
      </c>
      <c r="J29" s="70">
        <f t="shared" si="10"/>
        <v>0</v>
      </c>
      <c r="K29" s="70">
        <f t="shared" si="10"/>
        <v>0</v>
      </c>
      <c r="L29" s="70">
        <f t="shared" si="10"/>
        <v>0</v>
      </c>
      <c r="M29" s="597"/>
      <c r="N29" s="598"/>
      <c r="O29" s="599"/>
      <c r="P29" s="34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</row>
    <row r="30" spans="1:185" ht="56.25" customHeight="1" x14ac:dyDescent="0.2">
      <c r="A30" s="25"/>
      <c r="B30" s="71"/>
      <c r="C30" s="414"/>
      <c r="D30" s="415"/>
      <c r="E30" s="415"/>
      <c r="F30" s="416" t="s">
        <v>56</v>
      </c>
      <c r="G30" s="413" t="s">
        <v>59</v>
      </c>
      <c r="H30" s="413" t="s">
        <v>92</v>
      </c>
      <c r="I30" s="413" t="s">
        <v>94</v>
      </c>
      <c r="J30" s="413" t="s">
        <v>60</v>
      </c>
      <c r="K30" s="413" t="s">
        <v>61</v>
      </c>
      <c r="L30" s="416" t="s">
        <v>57</v>
      </c>
      <c r="M30" s="600"/>
      <c r="N30" s="601"/>
      <c r="O30" s="602"/>
      <c r="P30" s="39"/>
      <c r="Q30" s="25"/>
      <c r="GC30" s="106"/>
    </row>
    <row r="31" spans="1:185" s="4" customFormat="1" ht="24" customHeight="1" x14ac:dyDescent="0.2">
      <c r="A31" s="25"/>
      <c r="B31" s="71"/>
      <c r="C31" s="72"/>
      <c r="D31" s="534" t="s">
        <v>46</v>
      </c>
      <c r="E31" s="100" t="s">
        <v>47</v>
      </c>
      <c r="F31" s="74">
        <f t="shared" ref="F31:L31" si="11">SUM(F7:F9)</f>
        <v>0</v>
      </c>
      <c r="G31" s="74">
        <f t="shared" si="11"/>
        <v>0</v>
      </c>
      <c r="H31" s="74">
        <f t="shared" si="11"/>
        <v>0</v>
      </c>
      <c r="I31" s="74">
        <f t="shared" si="11"/>
        <v>0</v>
      </c>
      <c r="J31" s="74">
        <f t="shared" si="11"/>
        <v>0</v>
      </c>
      <c r="K31" s="74">
        <f t="shared" si="11"/>
        <v>0</v>
      </c>
      <c r="L31" s="74">
        <f t="shared" si="11"/>
        <v>0</v>
      </c>
      <c r="M31" s="603"/>
      <c r="N31" s="601"/>
      <c r="O31" s="602"/>
      <c r="P31" s="347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</row>
    <row r="32" spans="1:185" ht="24" customHeight="1" x14ac:dyDescent="0.2">
      <c r="B32" s="71"/>
      <c r="C32" s="72"/>
      <c r="D32" s="535"/>
      <c r="E32" s="75" t="s">
        <v>48</v>
      </c>
      <c r="F32" s="76">
        <f t="shared" ref="F32:L32" si="12">SUM(F10:F16)</f>
        <v>0</v>
      </c>
      <c r="G32" s="76">
        <f t="shared" si="12"/>
        <v>0</v>
      </c>
      <c r="H32" s="76">
        <f t="shared" si="12"/>
        <v>0</v>
      </c>
      <c r="I32" s="76">
        <f t="shared" si="12"/>
        <v>0</v>
      </c>
      <c r="J32" s="76">
        <f t="shared" si="12"/>
        <v>0</v>
      </c>
      <c r="K32" s="76">
        <f t="shared" si="12"/>
        <v>0</v>
      </c>
      <c r="L32" s="76">
        <f t="shared" si="12"/>
        <v>0</v>
      </c>
      <c r="M32" s="603"/>
      <c r="N32" s="601"/>
      <c r="O32" s="602"/>
      <c r="P32" s="347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</row>
    <row r="33" spans="2:16" ht="24" customHeight="1" thickBot="1" x14ac:dyDescent="0.25">
      <c r="B33" s="71"/>
      <c r="C33" s="72"/>
      <c r="D33" s="536"/>
      <c r="E33" s="101" t="s">
        <v>49</v>
      </c>
      <c r="F33" s="102">
        <f>SUM(F17:F28)</f>
        <v>0</v>
      </c>
      <c r="G33" s="102">
        <f t="shared" ref="G33:L33" si="13">SUM(G17:G22,G25,G28)</f>
        <v>0</v>
      </c>
      <c r="H33" s="102">
        <f t="shared" si="13"/>
        <v>0</v>
      </c>
      <c r="I33" s="102">
        <f t="shared" si="13"/>
        <v>0</v>
      </c>
      <c r="J33" s="102">
        <f t="shared" si="13"/>
        <v>0</v>
      </c>
      <c r="K33" s="102">
        <f t="shared" si="13"/>
        <v>0</v>
      </c>
      <c r="L33" s="102">
        <f t="shared" si="13"/>
        <v>0</v>
      </c>
      <c r="M33" s="603"/>
      <c r="N33" s="601"/>
      <c r="O33" s="602"/>
      <c r="P33" s="347"/>
    </row>
    <row r="34" spans="2:16" ht="24" customHeight="1" x14ac:dyDescent="0.2">
      <c r="B34" s="71"/>
      <c r="C34" s="72"/>
      <c r="D34" s="537" t="s">
        <v>50</v>
      </c>
      <c r="E34" s="100" t="s">
        <v>47</v>
      </c>
      <c r="F34" s="421" t="str">
        <f>IFERROR((F31*100/F29),"")</f>
        <v/>
      </c>
      <c r="G34" s="421" t="str">
        <f t="shared" ref="G34:L34" si="14">IFERROR((G31*100/G29),"")</f>
        <v/>
      </c>
      <c r="H34" s="421" t="str">
        <f t="shared" si="14"/>
        <v/>
      </c>
      <c r="I34" s="421" t="str">
        <f t="shared" si="14"/>
        <v/>
      </c>
      <c r="J34" s="421" t="str">
        <f t="shared" si="14"/>
        <v/>
      </c>
      <c r="K34" s="421" t="str">
        <f t="shared" si="14"/>
        <v/>
      </c>
      <c r="L34" s="421" t="str">
        <f t="shared" si="14"/>
        <v/>
      </c>
      <c r="M34" s="603"/>
      <c r="N34" s="601"/>
      <c r="O34" s="602"/>
      <c r="P34" s="347"/>
    </row>
    <row r="35" spans="2:16" ht="24" customHeight="1" x14ac:dyDescent="0.2">
      <c r="B35" s="71"/>
      <c r="C35" s="72"/>
      <c r="D35" s="535"/>
      <c r="E35" s="75" t="s">
        <v>48</v>
      </c>
      <c r="F35" s="422" t="str">
        <f>IFERROR((F32*100/F29),"")</f>
        <v/>
      </c>
      <c r="G35" s="422" t="str">
        <f t="shared" ref="G35:L35" si="15">IFERROR((G32*100/G29),"")</f>
        <v/>
      </c>
      <c r="H35" s="422" t="str">
        <f t="shared" si="15"/>
        <v/>
      </c>
      <c r="I35" s="422" t="str">
        <f t="shared" si="15"/>
        <v/>
      </c>
      <c r="J35" s="422" t="str">
        <f t="shared" si="15"/>
        <v/>
      </c>
      <c r="K35" s="422" t="str">
        <f t="shared" si="15"/>
        <v/>
      </c>
      <c r="L35" s="422" t="str">
        <f t="shared" si="15"/>
        <v/>
      </c>
      <c r="M35" s="603"/>
      <c r="N35" s="601"/>
      <c r="O35" s="602"/>
      <c r="P35" s="347"/>
    </row>
    <row r="36" spans="2:16" ht="24" customHeight="1" thickBot="1" x14ac:dyDescent="0.25">
      <c r="B36" s="71"/>
      <c r="C36" s="72"/>
      <c r="D36" s="538"/>
      <c r="E36" s="103" t="s">
        <v>49</v>
      </c>
      <c r="F36" s="424" t="str">
        <f>IFERROR((F33*100/F29),"")</f>
        <v/>
      </c>
      <c r="G36" s="424" t="str">
        <f t="shared" ref="G36:L36" si="16">IFERROR((G33*100/G29),"")</f>
        <v/>
      </c>
      <c r="H36" s="424" t="str">
        <f t="shared" si="16"/>
        <v/>
      </c>
      <c r="I36" s="424" t="str">
        <f t="shared" si="16"/>
        <v/>
      </c>
      <c r="J36" s="424" t="str">
        <f t="shared" si="16"/>
        <v/>
      </c>
      <c r="K36" s="424" t="str">
        <f t="shared" si="16"/>
        <v/>
      </c>
      <c r="L36" s="424" t="str">
        <f t="shared" si="16"/>
        <v/>
      </c>
      <c r="M36" s="603"/>
      <c r="N36" s="601"/>
      <c r="O36" s="602"/>
      <c r="P36" s="347"/>
    </row>
    <row r="37" spans="2:16" ht="24" customHeight="1" thickTop="1" x14ac:dyDescent="0.2">
      <c r="B37" s="81"/>
      <c r="C37" s="82"/>
      <c r="D37" s="502" t="s">
        <v>113</v>
      </c>
      <c r="E37" s="503"/>
      <c r="F37" s="104">
        <f>SUM(F34:F36)</f>
        <v>0</v>
      </c>
      <c r="G37" s="104">
        <f t="shared" ref="G37:H37" si="17">SUM(G34:G36)</f>
        <v>0</v>
      </c>
      <c r="H37" s="104">
        <f t="shared" si="17"/>
        <v>0</v>
      </c>
      <c r="I37" s="104">
        <f>SUM(I34:I36)</f>
        <v>0</v>
      </c>
      <c r="J37" s="104">
        <f>SUM(J34:J36)</f>
        <v>0</v>
      </c>
      <c r="K37" s="104">
        <f>SUM(K34:K36)</f>
        <v>0</v>
      </c>
      <c r="L37" s="104">
        <f>SUM(L34:L36)</f>
        <v>0</v>
      </c>
      <c r="M37" s="604"/>
      <c r="N37" s="605"/>
      <c r="O37" s="606"/>
      <c r="P37" s="347"/>
    </row>
    <row r="38" spans="2:16" ht="26.25" x14ac:dyDescent="0.2">
      <c r="B38" s="1"/>
      <c r="C38" s="1"/>
      <c r="D38" s="30"/>
      <c r="E38" s="30"/>
      <c r="F38" s="31"/>
      <c r="G38" s="31"/>
      <c r="H38" s="31"/>
      <c r="I38" s="31"/>
      <c r="J38" s="31"/>
      <c r="K38" s="31"/>
      <c r="L38" s="31"/>
      <c r="M38" s="31"/>
      <c r="N38" s="31"/>
      <c r="O38" s="32"/>
      <c r="P38" s="34"/>
    </row>
    <row r="39" spans="2:16" ht="26.25" x14ac:dyDescent="0.2">
      <c r="B39" s="1"/>
      <c r="C39" s="1"/>
      <c r="D39" s="2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37"/>
      <c r="P39" s="35"/>
    </row>
    <row r="40" spans="2:16" ht="18.399999999999999" customHeight="1" x14ac:dyDescent="0.2">
      <c r="P40" s="35"/>
    </row>
    <row r="41" spans="2:16" ht="18.399999999999999" customHeight="1" x14ac:dyDescent="0.2">
      <c r="P41" s="35"/>
    </row>
    <row r="42" spans="2:16" ht="18.399999999999999" customHeight="1" x14ac:dyDescent="0.2"/>
    <row r="43" spans="2:16" ht="18.399999999999999" customHeight="1" x14ac:dyDescent="0.2"/>
    <row r="44" spans="2:16" ht="18.399999999999999" customHeight="1" x14ac:dyDescent="0.2"/>
    <row r="45" spans="2:16" ht="18.399999999999999" customHeight="1" x14ac:dyDescent="0.2"/>
    <row r="46" spans="2:16" ht="18.399999999999999" customHeight="1" x14ac:dyDescent="0.2"/>
    <row r="47" spans="2:16" ht="18.399999999999999" customHeight="1" x14ac:dyDescent="0.2"/>
    <row r="48" spans="2:16" ht="18.399999999999999" customHeight="1" x14ac:dyDescent="0.2"/>
    <row r="49" ht="18.399999999999999" customHeight="1" x14ac:dyDescent="0.2"/>
    <row r="50" ht="18.399999999999999" customHeight="1" x14ac:dyDescent="0.2"/>
    <row r="51" ht="18.399999999999999" customHeight="1" x14ac:dyDescent="0.2"/>
    <row r="52" ht="18.399999999999999" customHeight="1" x14ac:dyDescent="0.2"/>
    <row r="53" ht="18.399999999999999" customHeight="1" x14ac:dyDescent="0.2"/>
    <row r="54" ht="18.399999999999999" customHeight="1" x14ac:dyDescent="0.2"/>
    <row r="55" ht="18.399999999999999" customHeight="1" x14ac:dyDescent="0.2"/>
    <row r="56" ht="18.399999999999999" customHeight="1" x14ac:dyDescent="0.2"/>
    <row r="57" ht="18.399999999999999" customHeight="1" x14ac:dyDescent="0.2"/>
    <row r="58" ht="18.399999999999999" customHeight="1" x14ac:dyDescent="0.2"/>
    <row r="59" ht="18.399999999999999" customHeight="1" x14ac:dyDescent="0.2"/>
    <row r="60" ht="18.399999999999999" customHeight="1" x14ac:dyDescent="0.2"/>
    <row r="61" ht="18.399999999999999" customHeight="1" x14ac:dyDescent="0.2"/>
    <row r="62" ht="18.399999999999999" customHeight="1" x14ac:dyDescent="0.2"/>
    <row r="63" ht="18.399999999999999" customHeight="1" x14ac:dyDescent="0.2"/>
    <row r="64" ht="18.399999999999999" customHeight="1" x14ac:dyDescent="0.2"/>
    <row r="65" ht="18.399999999999999" customHeight="1" x14ac:dyDescent="0.2"/>
    <row r="66" ht="18.399999999999999" customHeight="1" x14ac:dyDescent="0.2"/>
    <row r="67" ht="18.399999999999999" customHeight="1" x14ac:dyDescent="0.2"/>
  </sheetData>
  <sheetProtection algorithmName="SHA-512" hashValue="N3064Bteq99RvIft/JRx+vK/Csr5QZKgEfNTMMD7eutH25Ux7FMJByuLxbmtEvFTSsrDDJL6wL/ZwgvQoninWA==" saltValue="4++hVigzNEyKD92hyChN4A==" spinCount="100000" sheet="1" selectLockedCells="1"/>
  <mergeCells count="32">
    <mergeCell ref="D34:D36"/>
    <mergeCell ref="E39:N39"/>
    <mergeCell ref="M29:O37"/>
    <mergeCell ref="B2:O2"/>
    <mergeCell ref="G3:K3"/>
    <mergeCell ref="B4:B6"/>
    <mergeCell ref="C4:C6"/>
    <mergeCell ref="D4:D6"/>
    <mergeCell ref="E4:E6"/>
    <mergeCell ref="F4:F6"/>
    <mergeCell ref="L4:L6"/>
    <mergeCell ref="M4:N6"/>
    <mergeCell ref="O4:O6"/>
    <mergeCell ref="G5:G6"/>
    <mergeCell ref="H5:H6"/>
    <mergeCell ref="I5:I6"/>
    <mergeCell ref="B3:F3"/>
    <mergeCell ref="L3:O3"/>
    <mergeCell ref="G4:K4"/>
    <mergeCell ref="B7:B9"/>
    <mergeCell ref="D37:E37"/>
    <mergeCell ref="B10:B16"/>
    <mergeCell ref="J5:J6"/>
    <mergeCell ref="K5:K6"/>
    <mergeCell ref="E19:E21"/>
    <mergeCell ref="E22:E24"/>
    <mergeCell ref="E25:E27"/>
    <mergeCell ref="C19:C21"/>
    <mergeCell ref="C22:C24"/>
    <mergeCell ref="C25:C27"/>
    <mergeCell ref="B17:B28"/>
    <mergeCell ref="D31:D33"/>
  </mergeCells>
  <dataValidations disablePrompts="1" count="1">
    <dataValidation type="custom" allowBlank="1" showInputMessage="1" showErrorMessage="1" sqref="BF1" xr:uid="{00000000-0002-0000-0300-000000000000}">
      <formula1>"3;4;8;12;16;20;24;28;32;36;40;44;48;52;56;60;64;68;72;76;80;84;88;92;96;100"</formula1>
    </dataValidation>
  </dataValidations>
  <pageMargins left="0.78740157480314965" right="0.78740157480314965" top="1.0236220472440944" bottom="1.0236220472440944" header="0.78740157480314965" footer="0.78740157480314965"/>
  <pageSetup paperSize="9" scale="36" orientation="landscape" useFirstPageNumber="1" horizontalDpi="300" verticalDpi="300" r:id="rId1"/>
  <headerFooter alignWithMargins="0">
    <oddHeader>&amp;C&amp;A</oddHeader>
    <oddFooter>&amp;CPágina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Q34"/>
  <sheetViews>
    <sheetView zoomScale="115" zoomScaleNormal="115" zoomScaleSheetLayoutView="40" workbookViewId="0"/>
  </sheetViews>
  <sheetFormatPr defaultColWidth="9.140625" defaultRowHeight="15" x14ac:dyDescent="0.25"/>
  <cols>
    <col min="1" max="1" width="1.7109375" style="362" customWidth="1"/>
    <col min="2" max="2" width="3.28515625" style="362" customWidth="1"/>
    <col min="3" max="3" width="17.140625" style="362" customWidth="1"/>
    <col min="4" max="4" width="3.28515625" style="362" customWidth="1"/>
    <col min="5" max="5" width="17.140625" style="362" customWidth="1"/>
    <col min="6" max="6" width="3.28515625" style="362" customWidth="1"/>
    <col min="7" max="7" width="17.140625" style="362" customWidth="1"/>
    <col min="8" max="8" width="3.28515625" style="362" customWidth="1"/>
    <col min="9" max="9" width="17.140625" style="362" customWidth="1"/>
    <col min="10" max="10" width="3.28515625" style="362" customWidth="1"/>
    <col min="11" max="11" width="17.140625" style="362" customWidth="1"/>
    <col min="12" max="12" width="3.28515625" style="649" customWidth="1"/>
    <col min="13" max="13" width="17.140625" style="362" customWidth="1"/>
    <col min="14" max="14" width="3.28515625" style="362" customWidth="1"/>
    <col min="15" max="15" width="1.7109375" style="362" customWidth="1"/>
    <col min="16" max="16" width="9.140625" style="362"/>
    <col min="17" max="17" width="14" style="362" bestFit="1" customWidth="1"/>
    <col min="18" max="16384" width="9.140625" style="362"/>
  </cols>
  <sheetData>
    <row r="1" spans="1:17" ht="9.9499999999999993" customHeight="1" x14ac:dyDescent="0.25"/>
    <row r="2" spans="1:17" ht="9.9499999999999993" customHeight="1" x14ac:dyDescent="0.25">
      <c r="B2" s="650"/>
      <c r="C2" s="651"/>
      <c r="D2" s="651"/>
      <c r="E2" s="651"/>
      <c r="F2" s="651"/>
      <c r="G2" s="652"/>
      <c r="H2" s="652"/>
      <c r="I2" s="651"/>
      <c r="J2" s="651"/>
      <c r="K2" s="651"/>
      <c r="L2" s="651"/>
      <c r="M2" s="653"/>
      <c r="N2" s="654"/>
      <c r="Q2" s="655"/>
    </row>
    <row r="3" spans="1:17" ht="24" customHeight="1" x14ac:dyDescent="0.25">
      <c r="B3" s="656"/>
      <c r="C3" s="657" t="s">
        <v>97</v>
      </c>
      <c r="D3" s="657"/>
      <c r="E3" s="657"/>
      <c r="F3" s="657"/>
      <c r="G3" s="657"/>
      <c r="H3" s="657"/>
      <c r="I3" s="657"/>
      <c r="J3" s="658" t="str">
        <f>IF('Quantidade Desejada de Músicos'!C4="Simples",'Quantidade Desejada de Músicos'!C3,"")</f>
        <v/>
      </c>
      <c r="K3" s="658"/>
      <c r="L3" s="658"/>
      <c r="M3" s="658"/>
      <c r="N3" s="659"/>
      <c r="Q3" s="655"/>
    </row>
    <row r="4" spans="1:17" ht="9.9499999999999993" customHeight="1" thickBot="1" x14ac:dyDescent="0.3">
      <c r="B4" s="660"/>
      <c r="C4" s="661"/>
      <c r="D4" s="661"/>
      <c r="E4" s="661"/>
      <c r="F4" s="661"/>
      <c r="G4" s="661"/>
      <c r="H4" s="661"/>
      <c r="I4" s="661"/>
      <c r="J4" s="662"/>
      <c r="K4" s="662"/>
      <c r="L4" s="662"/>
      <c r="M4" s="662"/>
      <c r="N4" s="663"/>
    </row>
    <row r="5" spans="1:17" ht="27.75" customHeight="1" thickTop="1" thickBot="1" x14ac:dyDescent="0.3">
      <c r="B5" s="664"/>
      <c r="C5" s="665" t="str">
        <f>IF('Quantidade Desejada de Músicos'!C5=0,"",IF('Adequação Orquestra Simples'!N7="OK","OK",'Adequação Orquestra Simples'!M7))</f>
        <v/>
      </c>
      <c r="D5" s="666"/>
      <c r="E5" s="665" t="str">
        <f>IF('Quantidade Desejada de Músicos'!C5=0,"",IF('Adequação Orquestra Simples'!N8="OK","OK",'Adequação Orquestra Simples'!M8))</f>
        <v/>
      </c>
      <c r="F5" s="666"/>
      <c r="G5" s="665" t="str">
        <f>IF('Quantidade Desejada de Músicos'!C5=0,"",IF('Adequação Orquestra Simples'!N9="OK","OK",'Adequação Orquestra Simples'!M9))</f>
        <v/>
      </c>
      <c r="H5" s="666"/>
      <c r="I5" s="665" t="str">
        <f>IF('Quantidade Desejada de Músicos'!C5=0,"",IF('Adequação Orquestra Simples'!N10="OK","OK",'Adequação Orquestra Simples'!M10))</f>
        <v/>
      </c>
      <c r="J5" s="666"/>
      <c r="K5" s="665" t="str">
        <f>IF('Quantidade Desejada de Músicos'!C5=0,"",IF('Adequação Orquestra Simples'!N11="OK","OK",'Adequação Orquestra Simples'!M11))</f>
        <v/>
      </c>
      <c r="L5" s="666"/>
      <c r="M5" s="665" t="str">
        <f>IF('Quantidade Desejada de Músicos'!C5=0,"",IF('Adequação Orquestra Simples'!N12="OK","OK",'Adequação Orquestra Simples'!M12))</f>
        <v/>
      </c>
      <c r="N5" s="667"/>
    </row>
    <row r="6" spans="1:17" ht="129" customHeight="1" thickTop="1" x14ac:dyDescent="0.25">
      <c r="B6" s="668"/>
      <c r="C6" s="669"/>
      <c r="D6" s="669"/>
      <c r="E6" s="669"/>
      <c r="F6" s="669"/>
      <c r="G6" s="669"/>
      <c r="H6" s="669"/>
      <c r="I6" s="669"/>
      <c r="J6" s="669"/>
      <c r="K6" s="669"/>
      <c r="L6" s="669"/>
      <c r="M6" s="669"/>
      <c r="N6" s="663"/>
    </row>
    <row r="7" spans="1:17" ht="33" customHeight="1" x14ac:dyDescent="0.25">
      <c r="A7" s="670"/>
      <c r="B7" s="671"/>
      <c r="C7" s="672" t="s">
        <v>65</v>
      </c>
      <c r="D7" s="673"/>
      <c r="E7" s="672" t="s">
        <v>66</v>
      </c>
      <c r="F7" s="673"/>
      <c r="G7" s="672" t="s">
        <v>67</v>
      </c>
      <c r="H7" s="673"/>
      <c r="I7" s="672" t="s">
        <v>68</v>
      </c>
      <c r="J7" s="673"/>
      <c r="K7" s="672" t="s">
        <v>71</v>
      </c>
      <c r="L7" s="673"/>
      <c r="M7" s="674" t="s">
        <v>74</v>
      </c>
      <c r="N7" s="675"/>
      <c r="O7" s="670"/>
      <c r="P7" s="670"/>
    </row>
    <row r="8" spans="1:17" ht="20.100000000000001" customHeight="1" thickBot="1" x14ac:dyDescent="0.3">
      <c r="B8" s="650"/>
      <c r="C8" s="676"/>
      <c r="D8" s="676"/>
      <c r="E8" s="676"/>
      <c r="F8" s="676"/>
      <c r="G8" s="676"/>
      <c r="H8" s="676"/>
      <c r="I8" s="676"/>
      <c r="J8" s="676"/>
      <c r="K8" s="676"/>
      <c r="L8" s="676"/>
      <c r="M8" s="676"/>
      <c r="N8" s="677"/>
    </row>
    <row r="9" spans="1:17" ht="27.75" customHeight="1" thickTop="1" thickBot="1" x14ac:dyDescent="0.3">
      <c r="B9" s="668"/>
      <c r="C9" s="665" t="str">
        <f>IF('Quantidade Desejada de Músicos'!C5=0,"",IF('Adequação Orquestra Simples'!N13="OK","OK",'Adequação Orquestra Simples'!M13))</f>
        <v/>
      </c>
      <c r="D9" s="678"/>
      <c r="E9" s="665" t="str">
        <f>IF('Quantidade Desejada de Músicos'!C5=0,"",IF('Adequação Orquestra Simples'!N14="OK","OK",'Adequação Orquestra Simples'!M14))</f>
        <v/>
      </c>
      <c r="F9" s="678"/>
      <c r="G9" s="665" t="str">
        <f>IF('Quantidade Desejada de Músicos'!C5=0,"",IF('Adequação Orquestra Simples'!N15="OK","OK",'Adequação Orquestra Simples'!M15))</f>
        <v/>
      </c>
      <c r="H9" s="678"/>
      <c r="I9" s="665" t="str">
        <f>IF('Quantidade Desejada de Músicos'!C5=0,"",IF('Adequação Orquestra Simples'!N16="OK","OK",'Adequação Orquestra Simples'!M16))</f>
        <v/>
      </c>
      <c r="J9" s="678"/>
      <c r="K9" s="665" t="str">
        <f>IF('Quantidade Desejada de Músicos'!C5=0,"",IF('Adequação Orquestra Simples'!N17="OK","OK",'Adequação Orquestra Simples'!M17))</f>
        <v/>
      </c>
      <c r="L9" s="678"/>
      <c r="M9" s="665" t="str">
        <f>IF('Quantidade Desejada de Músicos'!C5=0,"",IF('Adequação Orquestra Simples'!N18="OK","OK",'Adequação Orquestra Simples'!M18))</f>
        <v/>
      </c>
      <c r="N9" s="679"/>
    </row>
    <row r="10" spans="1:17" ht="147.75" customHeight="1" thickTop="1" x14ac:dyDescent="0.25">
      <c r="B10" s="668"/>
      <c r="C10" s="669"/>
      <c r="D10" s="669"/>
      <c r="E10" s="669"/>
      <c r="F10" s="669"/>
      <c r="G10" s="669"/>
      <c r="H10" s="669"/>
      <c r="I10" s="669"/>
      <c r="J10" s="669"/>
      <c r="K10" s="669"/>
      <c r="L10" s="669"/>
      <c r="M10" s="669"/>
      <c r="N10" s="663"/>
    </row>
    <row r="11" spans="1:17" ht="33" customHeight="1" x14ac:dyDescent="0.25">
      <c r="A11" s="670"/>
      <c r="B11" s="680"/>
      <c r="C11" s="674" t="s">
        <v>75</v>
      </c>
      <c r="D11" s="681"/>
      <c r="E11" s="674" t="s">
        <v>76</v>
      </c>
      <c r="F11" s="681"/>
      <c r="G11" s="674" t="s">
        <v>77</v>
      </c>
      <c r="H11" s="681"/>
      <c r="I11" s="674" t="s">
        <v>78</v>
      </c>
      <c r="J11" s="681"/>
      <c r="K11" s="672" t="s">
        <v>79</v>
      </c>
      <c r="L11" s="681"/>
      <c r="M11" s="672" t="s">
        <v>85</v>
      </c>
      <c r="N11" s="682"/>
      <c r="O11" s="670"/>
      <c r="P11" s="670"/>
    </row>
    <row r="12" spans="1:17" ht="20.100000000000001" customHeight="1" thickBot="1" x14ac:dyDescent="0.3">
      <c r="B12" s="650"/>
      <c r="C12" s="683"/>
      <c r="D12" s="683"/>
      <c r="E12" s="683"/>
      <c r="F12" s="683"/>
      <c r="G12" s="684"/>
      <c r="H12" s="684"/>
      <c r="I12" s="684"/>
      <c r="J12" s="684"/>
      <c r="K12" s="684"/>
      <c r="L12" s="684"/>
      <c r="M12" s="683"/>
      <c r="N12" s="685"/>
    </row>
    <row r="13" spans="1:17" ht="27.75" customHeight="1" thickTop="1" thickBot="1" x14ac:dyDescent="0.3">
      <c r="B13" s="668"/>
      <c r="C13" s="665" t="str">
        <f>IF('Quantidade Desejada de Músicos'!C5=0,"",IF('Adequação Orquestra Simples'!N19="OK","OK",'Adequação Orquestra Simples'!M19))</f>
        <v/>
      </c>
      <c r="E13" s="665" t="str">
        <f>IF('Quantidade Desejada de Músicos'!C5=0,"",IF('Adequação Orquestra Simples'!N22="OK","OK",'Adequação Orquestra Simples'!M22))</f>
        <v/>
      </c>
      <c r="G13" s="665" t="str">
        <f>IF('Quantidade Desejada de Músicos'!C5=0,"",IF('Adequação Orquestra Simples'!N25="OK","OK",'Adequação Orquestra Simples'!M25))</f>
        <v/>
      </c>
      <c r="H13" s="669"/>
      <c r="I13" s="665" t="str">
        <f>IF('Quantidade Desejada de Músicos'!C5=0,"",IF('Adequação Orquestra Simples'!N28="OK","OK",'Adequação Orquestra Simples'!M28))</f>
        <v/>
      </c>
      <c r="J13" s="669"/>
      <c r="K13" s="665">
        <f>'Quantidade de Organistas'!D11</f>
        <v>0</v>
      </c>
      <c r="L13" s="678"/>
      <c r="M13" s="665">
        <f>'Quantidade de Organistas'!D12</f>
        <v>0</v>
      </c>
      <c r="N13" s="679"/>
    </row>
    <row r="14" spans="1:17" ht="113.85" customHeight="1" thickTop="1" x14ac:dyDescent="0.25">
      <c r="B14" s="668"/>
      <c r="C14" s="669"/>
      <c r="E14" s="649"/>
      <c r="G14" s="649"/>
      <c r="H14" s="649"/>
      <c r="I14" s="649"/>
      <c r="J14" s="649"/>
      <c r="L14" s="669"/>
      <c r="N14" s="663"/>
    </row>
    <row r="15" spans="1:17" ht="15.95" customHeight="1" x14ac:dyDescent="0.25">
      <c r="B15" s="680"/>
      <c r="C15" s="672" t="s">
        <v>80</v>
      </c>
      <c r="D15" s="681"/>
      <c r="E15" s="673" t="s">
        <v>81</v>
      </c>
      <c r="F15" s="670"/>
      <c r="G15" s="673" t="s">
        <v>82</v>
      </c>
      <c r="H15" s="673"/>
      <c r="I15" s="686" t="s">
        <v>83</v>
      </c>
      <c r="J15" s="673"/>
      <c r="K15" s="687" t="s">
        <v>205</v>
      </c>
      <c r="L15" s="688"/>
      <c r="M15" s="687" t="s">
        <v>204</v>
      </c>
      <c r="N15" s="689"/>
    </row>
    <row r="16" spans="1:17" ht="15.95" customHeight="1" x14ac:dyDescent="0.25">
      <c r="B16" s="680"/>
      <c r="C16" s="672" t="s">
        <v>114</v>
      </c>
      <c r="D16" s="681"/>
      <c r="E16" s="673" t="s">
        <v>160</v>
      </c>
      <c r="F16" s="681"/>
      <c r="G16" s="673" t="s">
        <v>161</v>
      </c>
      <c r="H16" s="673"/>
      <c r="I16" s="673"/>
      <c r="J16" s="649"/>
      <c r="K16" s="687"/>
      <c r="L16" s="688"/>
      <c r="M16" s="687"/>
      <c r="N16" s="689"/>
    </row>
    <row r="17" spans="2:14" ht="12.95" customHeight="1" x14ac:dyDescent="0.25">
      <c r="B17" s="650"/>
      <c r="C17" s="651"/>
      <c r="D17" s="651"/>
      <c r="E17" s="652"/>
      <c r="F17" s="690"/>
      <c r="G17" s="690"/>
      <c r="H17" s="690"/>
      <c r="I17" s="690"/>
      <c r="J17" s="690"/>
      <c r="K17" s="690"/>
      <c r="L17" s="690"/>
      <c r="M17" s="690"/>
      <c r="N17" s="685"/>
    </row>
    <row r="18" spans="2:14" ht="24.95" customHeight="1" thickBot="1" x14ac:dyDescent="0.35">
      <c r="B18" s="668"/>
      <c r="C18" s="669"/>
      <c r="D18" s="669"/>
      <c r="E18" s="691" t="s">
        <v>64</v>
      </c>
      <c r="F18" s="692"/>
      <c r="G18" s="692"/>
      <c r="H18" s="692"/>
      <c r="I18" s="692"/>
      <c r="N18" s="663"/>
    </row>
    <row r="19" spans="2:14" ht="27.75" customHeight="1" thickTop="1" thickBot="1" x14ac:dyDescent="0.3">
      <c r="B19" s="668"/>
      <c r="F19" s="669"/>
      <c r="G19" s="693"/>
      <c r="H19" s="669"/>
      <c r="I19" s="693"/>
      <c r="K19" s="693"/>
      <c r="N19" s="663"/>
    </row>
    <row r="20" spans="2:14" ht="86.1" customHeight="1" thickTop="1" x14ac:dyDescent="0.25">
      <c r="B20" s="668"/>
      <c r="E20" s="694"/>
      <c r="F20" s="649"/>
      <c r="G20" s="695" t="s">
        <v>181</v>
      </c>
      <c r="H20" s="696"/>
      <c r="I20" s="695" t="s">
        <v>115</v>
      </c>
      <c r="K20" s="695" t="s">
        <v>116</v>
      </c>
      <c r="N20" s="697"/>
    </row>
    <row r="21" spans="2:14" ht="33" customHeight="1" x14ac:dyDescent="0.25">
      <c r="B21" s="680"/>
      <c r="E21" s="698"/>
      <c r="F21" s="688"/>
      <c r="G21" s="699"/>
      <c r="H21" s="700"/>
      <c r="I21" s="699"/>
      <c r="N21" s="701"/>
    </row>
    <row r="22" spans="2:14" ht="12.95" customHeight="1" x14ac:dyDescent="0.25">
      <c r="B22" s="668"/>
      <c r="C22" s="649"/>
      <c r="E22" s="649"/>
      <c r="F22" s="649"/>
      <c r="G22" s="649"/>
      <c r="H22" s="649"/>
      <c r="I22" s="702"/>
      <c r="J22" s="649"/>
      <c r="K22" s="703"/>
      <c r="L22" s="696"/>
      <c r="M22" s="703"/>
      <c r="N22" s="697"/>
    </row>
    <row r="23" spans="2:14" ht="9.9499999999999993" customHeight="1" x14ac:dyDescent="0.25">
      <c r="B23" s="652"/>
      <c r="C23" s="651"/>
      <c r="D23" s="651"/>
      <c r="E23" s="651"/>
      <c r="F23" s="651"/>
      <c r="G23" s="651"/>
      <c r="H23" s="651"/>
      <c r="I23" s="651"/>
      <c r="J23" s="651"/>
      <c r="K23" s="651"/>
      <c r="L23" s="651"/>
      <c r="M23" s="651"/>
      <c r="N23" s="651"/>
    </row>
    <row r="24" spans="2:14" ht="15" customHeight="1" x14ac:dyDescent="0.25">
      <c r="B24" s="649"/>
      <c r="C24" s="649"/>
      <c r="D24" s="649"/>
      <c r="E24" s="649"/>
      <c r="F24" s="649"/>
      <c r="G24" s="649"/>
      <c r="H24" s="649"/>
      <c r="I24" s="649"/>
      <c r="J24" s="649"/>
      <c r="K24" s="649"/>
      <c r="M24" s="649"/>
      <c r="N24" s="649"/>
    </row>
    <row r="25" spans="2:14" ht="15" customHeight="1" x14ac:dyDescent="0.25">
      <c r="B25" s="649"/>
      <c r="C25" s="649"/>
      <c r="D25" s="704"/>
      <c r="E25" s="649"/>
      <c r="F25" s="649"/>
      <c r="G25" s="649"/>
      <c r="H25" s="649"/>
      <c r="I25" s="649"/>
      <c r="J25" s="649"/>
      <c r="K25" s="649"/>
      <c r="M25" s="649"/>
      <c r="N25" s="649"/>
    </row>
    <row r="26" spans="2:14" ht="15" customHeight="1" x14ac:dyDescent="0.25">
      <c r="B26" s="649"/>
      <c r="C26" s="704"/>
      <c r="D26" s="704"/>
      <c r="E26" s="649"/>
      <c r="F26" s="649"/>
      <c r="G26" s="649"/>
      <c r="H26" s="649"/>
      <c r="I26" s="649"/>
      <c r="J26" s="649"/>
      <c r="K26" s="649"/>
      <c r="M26" s="649"/>
      <c r="N26" s="649"/>
    </row>
    <row r="27" spans="2:14" ht="15" customHeight="1" x14ac:dyDescent="0.25">
      <c r="B27" s="649"/>
      <c r="C27" s="649"/>
      <c r="D27" s="649"/>
      <c r="E27" s="649"/>
      <c r="F27" s="649"/>
      <c r="G27" s="705"/>
      <c r="H27" s="705"/>
      <c r="I27" s="706"/>
      <c r="J27" s="706"/>
      <c r="K27" s="706"/>
      <c r="L27" s="706"/>
      <c r="M27" s="706"/>
      <c r="N27" s="707"/>
    </row>
    <row r="28" spans="2:14" ht="15" customHeight="1" x14ac:dyDescent="0.25">
      <c r="B28" s="649"/>
      <c r="C28" s="704"/>
      <c r="D28" s="704"/>
      <c r="E28" s="649"/>
      <c r="F28" s="649"/>
      <c r="G28" s="708"/>
      <c r="H28" s="708"/>
      <c r="I28" s="706"/>
      <c r="J28" s="706"/>
      <c r="K28" s="706"/>
      <c r="L28" s="706"/>
      <c r="M28" s="706"/>
      <c r="N28" s="707"/>
    </row>
    <row r="29" spans="2:14" ht="15" customHeight="1" x14ac:dyDescent="0.25">
      <c r="B29" s="649"/>
      <c r="C29" s="649"/>
      <c r="D29" s="649"/>
      <c r="E29" s="649"/>
      <c r="F29" s="649"/>
      <c r="G29" s="708"/>
      <c r="H29" s="708"/>
      <c r="I29" s="706"/>
      <c r="J29" s="706"/>
      <c r="K29" s="706"/>
      <c r="L29" s="706"/>
      <c r="M29" s="706"/>
      <c r="N29" s="707"/>
    </row>
    <row r="30" spans="2:14" ht="15" customHeight="1" x14ac:dyDescent="0.25">
      <c r="B30" s="649"/>
      <c r="C30" s="649"/>
      <c r="D30" s="649"/>
      <c r="E30" s="649"/>
      <c r="F30" s="649"/>
      <c r="G30" s="649"/>
      <c r="H30" s="649"/>
      <c r="I30" s="649"/>
      <c r="J30" s="649"/>
      <c r="K30" s="649"/>
      <c r="M30" s="649"/>
      <c r="N30" s="649"/>
    </row>
    <row r="31" spans="2:14" ht="15" customHeight="1" x14ac:dyDescent="0.25"/>
    <row r="32" spans="2:14" ht="15" customHeight="1" x14ac:dyDescent="0.25"/>
    <row r="33" spans="12:12" ht="15" customHeight="1" x14ac:dyDescent="0.25"/>
    <row r="34" spans="12:12" ht="15" customHeight="1" x14ac:dyDescent="0.25">
      <c r="L34" s="362"/>
    </row>
  </sheetData>
  <sheetProtection algorithmName="SHA-512" hashValue="momgkvqwjp51ZagzWHcCGDRbM0Dghza6FD+IlCd/NLRPM2TORD4ivph01f+ngHmMUwymF+BgVi7jDtMiQ5R8HA==" saltValue="Go7XyivlgB+CCi42rsg6YQ==" spinCount="100000" sheet="1" objects="1" scenarios="1" selectLockedCells="1" selectUnlockedCells="1"/>
  <mergeCells count="5">
    <mergeCell ref="B4:I4"/>
    <mergeCell ref="C3:I3"/>
    <mergeCell ref="J3:M3"/>
    <mergeCell ref="K15:K16"/>
    <mergeCell ref="M15:M16"/>
  </mergeCells>
  <conditionalFormatting sqref="C5">
    <cfRule type="expression" dxfId="33" priority="36">
      <formula>C5&lt;0</formula>
    </cfRule>
  </conditionalFormatting>
  <conditionalFormatting sqref="E5">
    <cfRule type="expression" dxfId="32" priority="35">
      <formula>E5&lt;0</formula>
    </cfRule>
  </conditionalFormatting>
  <conditionalFormatting sqref="G5">
    <cfRule type="expression" dxfId="31" priority="34">
      <formula>G5&lt;0</formula>
    </cfRule>
  </conditionalFormatting>
  <conditionalFormatting sqref="I5">
    <cfRule type="expression" dxfId="30" priority="33">
      <formula>I5&lt;0</formula>
    </cfRule>
  </conditionalFormatting>
  <conditionalFormatting sqref="K5">
    <cfRule type="expression" dxfId="29" priority="32">
      <formula>K5&lt;0</formula>
    </cfRule>
  </conditionalFormatting>
  <conditionalFormatting sqref="M5">
    <cfRule type="expression" dxfId="28" priority="31">
      <formula>M5&lt;0</formula>
    </cfRule>
  </conditionalFormatting>
  <conditionalFormatting sqref="C9">
    <cfRule type="expression" dxfId="27" priority="30">
      <formula>C9&lt;0</formula>
    </cfRule>
  </conditionalFormatting>
  <conditionalFormatting sqref="E9">
    <cfRule type="expression" dxfId="26" priority="29">
      <formula>E9&lt;0</formula>
    </cfRule>
  </conditionalFormatting>
  <conditionalFormatting sqref="G9">
    <cfRule type="expression" dxfId="25" priority="28">
      <formula>G9&lt;0</formula>
    </cfRule>
  </conditionalFormatting>
  <conditionalFormatting sqref="I9">
    <cfRule type="expression" dxfId="24" priority="27">
      <formula>I9&lt;0</formula>
    </cfRule>
  </conditionalFormatting>
  <conditionalFormatting sqref="K9">
    <cfRule type="expression" dxfId="23" priority="26">
      <formula>K9&lt;0</formula>
    </cfRule>
  </conditionalFormatting>
  <conditionalFormatting sqref="M9">
    <cfRule type="expression" dxfId="22" priority="25">
      <formula>M9&lt;0</formula>
    </cfRule>
  </conditionalFormatting>
  <conditionalFormatting sqref="E13">
    <cfRule type="expression" dxfId="21" priority="24">
      <formula>E13&lt;0</formula>
    </cfRule>
  </conditionalFormatting>
  <conditionalFormatting sqref="G13">
    <cfRule type="expression" dxfId="20" priority="23">
      <formula>G13&lt;0</formula>
    </cfRule>
  </conditionalFormatting>
  <conditionalFormatting sqref="I13">
    <cfRule type="expression" dxfId="19" priority="22">
      <formula>I13&lt;0</formula>
    </cfRule>
  </conditionalFormatting>
  <conditionalFormatting sqref="K13">
    <cfRule type="expression" dxfId="18" priority="21">
      <formula>K13&lt;0</formula>
    </cfRule>
  </conditionalFormatting>
  <conditionalFormatting sqref="I13">
    <cfRule type="expression" dxfId="17" priority="20">
      <formula>I13&lt;0</formula>
    </cfRule>
  </conditionalFormatting>
  <conditionalFormatting sqref="G13">
    <cfRule type="expression" dxfId="16" priority="19">
      <formula>G13&lt;0</formula>
    </cfRule>
  </conditionalFormatting>
  <conditionalFormatting sqref="E13">
    <cfRule type="expression" dxfId="15" priority="18">
      <formula>E13&lt;0</formula>
    </cfRule>
  </conditionalFormatting>
  <conditionalFormatting sqref="M9">
    <cfRule type="expression" dxfId="14" priority="17">
      <formula>M9&lt;0</formula>
    </cfRule>
  </conditionalFormatting>
  <conditionalFormatting sqref="K9">
    <cfRule type="expression" dxfId="13" priority="16">
      <formula>K9&lt;0</formula>
    </cfRule>
  </conditionalFormatting>
  <conditionalFormatting sqref="I9">
    <cfRule type="expression" dxfId="12" priority="15">
      <formula>I9&lt;0</formula>
    </cfRule>
  </conditionalFormatting>
  <conditionalFormatting sqref="G9">
    <cfRule type="expression" dxfId="11" priority="14">
      <formula>G9&lt;0</formula>
    </cfRule>
  </conditionalFormatting>
  <conditionalFormatting sqref="E9">
    <cfRule type="expression" dxfId="10" priority="13">
      <formula>E9&lt;0</formula>
    </cfRule>
  </conditionalFormatting>
  <conditionalFormatting sqref="C9">
    <cfRule type="expression" dxfId="9" priority="12">
      <formula>C9&lt;0</formula>
    </cfRule>
  </conditionalFormatting>
  <conditionalFormatting sqref="M5">
    <cfRule type="expression" dxfId="8" priority="11">
      <formula>M5&lt;0</formula>
    </cfRule>
  </conditionalFormatting>
  <conditionalFormatting sqref="K5">
    <cfRule type="expression" dxfId="7" priority="10">
      <formula>K5&lt;0</formula>
    </cfRule>
  </conditionalFormatting>
  <conditionalFormatting sqref="I5">
    <cfRule type="expression" dxfId="6" priority="9">
      <formula>I5&lt;0</formula>
    </cfRule>
  </conditionalFormatting>
  <conditionalFormatting sqref="G5">
    <cfRule type="expression" dxfId="5" priority="8">
      <formula>G5&lt;0</formula>
    </cfRule>
  </conditionalFormatting>
  <conditionalFormatting sqref="E5">
    <cfRule type="expression" dxfId="4" priority="7">
      <formula>E5&lt;0</formula>
    </cfRule>
  </conditionalFormatting>
  <conditionalFormatting sqref="C5">
    <cfRule type="expression" dxfId="3" priority="6">
      <formula>C5&lt;0</formula>
    </cfRule>
  </conditionalFormatting>
  <conditionalFormatting sqref="C13">
    <cfRule type="expression" dxfId="2" priority="3">
      <formula>C13&lt;0</formula>
    </cfRule>
  </conditionalFormatting>
  <conditionalFormatting sqref="C13">
    <cfRule type="expression" dxfId="1" priority="2">
      <formula>C13&lt;0</formula>
    </cfRule>
  </conditionalFormatting>
  <conditionalFormatting sqref="M13">
    <cfRule type="expression" dxfId="0" priority="1">
      <formula>M13&lt;0</formula>
    </cfRule>
  </conditionalFormatting>
  <printOptions horizontalCentered="1" verticalCentered="1"/>
  <pageMargins left="0" right="0" top="0" bottom="0" header="0" footer="0"/>
  <pageSetup paperSize="9" scale="80" orientation="portrait" r:id="rId1"/>
  <headerFooter>
    <oddFooter>&amp;CData da Impressão: 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M60"/>
  <sheetViews>
    <sheetView showGridLines="0" topLeftCell="B2" zoomScale="85" zoomScaleNormal="85" workbookViewId="0">
      <selection activeCell="C22" sqref="C22"/>
    </sheetView>
  </sheetViews>
  <sheetFormatPr defaultColWidth="6.140625" defaultRowHeight="12.75" x14ac:dyDescent="0.2"/>
  <cols>
    <col min="1" max="1" width="5.7109375" style="113" customWidth="1"/>
    <col min="2" max="2" width="9.140625" style="113" customWidth="1"/>
    <col min="3" max="3" width="3.7109375" style="113" bestFit="1" customWidth="1"/>
    <col min="4" max="4" width="22.5703125" style="113" bestFit="1" customWidth="1"/>
    <col min="5" max="5" width="17.7109375" style="113" customWidth="1"/>
    <col min="6" max="6" width="27.42578125" style="113" customWidth="1"/>
    <col min="7" max="7" width="4.7109375" style="113" customWidth="1"/>
    <col min="8" max="8" width="3.5703125" style="113" customWidth="1"/>
    <col min="9" max="9" width="4.7109375" style="113" customWidth="1"/>
    <col min="10" max="10" width="3.5703125" style="113" customWidth="1"/>
    <col min="11" max="11" width="4.7109375" style="113" customWidth="1"/>
    <col min="12" max="12" width="3.5703125" style="113" customWidth="1"/>
    <col min="13" max="13" width="4.7109375" style="113" customWidth="1"/>
    <col min="14" max="14" width="3.5703125" style="113" customWidth="1"/>
    <col min="15" max="15" width="4.7109375" style="113" customWidth="1"/>
    <col min="16" max="16" width="3.5703125" style="113" customWidth="1"/>
    <col min="17" max="17" width="4.7109375" style="113" customWidth="1"/>
    <col min="18" max="18" width="3.5703125" style="113" customWidth="1"/>
    <col min="19" max="19" width="4.7109375" style="113" customWidth="1"/>
    <col min="20" max="20" width="3.5703125" style="113" customWidth="1"/>
    <col min="21" max="21" width="4.7109375" style="113" customWidth="1"/>
    <col min="22" max="22" width="3.5703125" style="113" customWidth="1"/>
    <col min="23" max="23" width="4.7109375" style="113" customWidth="1"/>
    <col min="24" max="24" width="3.5703125" style="113" customWidth="1"/>
    <col min="25" max="25" width="4.7109375" style="113" customWidth="1"/>
    <col min="26" max="26" width="3.5703125" style="113" customWidth="1"/>
    <col min="27" max="27" width="4.7109375" style="113" customWidth="1"/>
    <col min="28" max="28" width="3.5703125" style="113" customWidth="1"/>
    <col min="29" max="29" width="4.7109375" style="113" customWidth="1"/>
    <col min="30" max="30" width="3.5703125" style="113" customWidth="1"/>
    <col min="31" max="31" width="4.7109375" style="113" customWidth="1"/>
    <col min="32" max="32" width="3.5703125" style="113" customWidth="1"/>
    <col min="33" max="33" width="4.7109375" style="113" customWidth="1"/>
    <col min="34" max="34" width="3.5703125" style="113" customWidth="1"/>
    <col min="35" max="35" width="4.7109375" style="113" customWidth="1"/>
    <col min="36" max="36" width="3.5703125" style="113" customWidth="1"/>
    <col min="37" max="37" width="4.7109375" style="113" customWidth="1"/>
    <col min="38" max="38" width="3.5703125" style="113" customWidth="1"/>
    <col min="39" max="39" width="28.7109375" style="113" customWidth="1"/>
    <col min="40" max="16384" width="6.140625" style="113"/>
  </cols>
  <sheetData>
    <row r="1" spans="1:39" s="108" customFormat="1" ht="25.9" customHeight="1" x14ac:dyDescent="0.2">
      <c r="B1" s="109"/>
      <c r="C1" s="109"/>
      <c r="D1" s="110"/>
      <c r="E1" s="110"/>
      <c r="F1" s="110"/>
      <c r="G1" s="111"/>
      <c r="H1" s="110"/>
      <c r="I1" s="110"/>
      <c r="J1" s="110"/>
      <c r="L1" s="110"/>
      <c r="M1" s="110"/>
      <c r="N1" s="110"/>
      <c r="P1" s="110"/>
      <c r="Q1" s="110"/>
      <c r="R1" s="110"/>
      <c r="S1" s="111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09"/>
      <c r="AK1" s="109"/>
      <c r="AL1" s="109"/>
    </row>
    <row r="2" spans="1:39" ht="36" customHeight="1" x14ac:dyDescent="0.2">
      <c r="A2" s="296"/>
      <c r="B2" s="625" t="s">
        <v>63</v>
      </c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6"/>
      <c r="AF2" s="626"/>
      <c r="AG2" s="626"/>
      <c r="AH2" s="626"/>
      <c r="AI2" s="626"/>
      <c r="AJ2" s="626"/>
      <c r="AK2" s="626"/>
      <c r="AL2" s="626"/>
      <c r="AM2" s="297"/>
    </row>
    <row r="3" spans="1:39" ht="20.100000000000001" customHeight="1" x14ac:dyDescent="0.2">
      <c r="A3" s="298"/>
      <c r="B3" s="124"/>
      <c r="C3" s="299"/>
      <c r="D3" s="299"/>
      <c r="E3" s="299"/>
      <c r="F3" s="299"/>
      <c r="G3" s="579" t="s">
        <v>134</v>
      </c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0"/>
      <c r="AD3" s="580"/>
      <c r="AE3" s="580"/>
      <c r="AF3" s="580"/>
      <c r="AG3" s="580"/>
      <c r="AH3" s="580"/>
      <c r="AI3" s="580"/>
      <c r="AJ3" s="580"/>
      <c r="AK3" s="580"/>
      <c r="AL3" s="300"/>
      <c r="AM3" s="627"/>
    </row>
    <row r="4" spans="1:39" ht="42" customHeight="1" thickBot="1" x14ac:dyDescent="0.25">
      <c r="A4" s="298"/>
      <c r="B4" s="117" t="s">
        <v>0</v>
      </c>
      <c r="C4" s="118" t="s">
        <v>1</v>
      </c>
      <c r="D4" s="119" t="s">
        <v>2</v>
      </c>
      <c r="E4" s="119" t="s">
        <v>3</v>
      </c>
      <c r="F4" s="120" t="s">
        <v>4</v>
      </c>
      <c r="G4" s="121">
        <v>4</v>
      </c>
      <c r="H4" s="342" t="s">
        <v>95</v>
      </c>
      <c r="I4" s="122">
        <v>8</v>
      </c>
      <c r="J4" s="342" t="s">
        <v>95</v>
      </c>
      <c r="K4" s="123">
        <v>12</v>
      </c>
      <c r="L4" s="342" t="s">
        <v>95</v>
      </c>
      <c r="M4" s="123">
        <v>16</v>
      </c>
      <c r="N4" s="342" t="s">
        <v>95</v>
      </c>
      <c r="O4" s="122">
        <v>20</v>
      </c>
      <c r="P4" s="342" t="s">
        <v>95</v>
      </c>
      <c r="Q4" s="122">
        <v>24</v>
      </c>
      <c r="R4" s="342" t="s">
        <v>95</v>
      </c>
      <c r="S4" s="122">
        <v>28</v>
      </c>
      <c r="T4" s="342" t="s">
        <v>95</v>
      </c>
      <c r="U4" s="122">
        <v>32</v>
      </c>
      <c r="V4" s="342" t="s">
        <v>95</v>
      </c>
      <c r="W4" s="122">
        <v>36</v>
      </c>
      <c r="X4" s="342" t="s">
        <v>95</v>
      </c>
      <c r="Y4" s="122">
        <v>40</v>
      </c>
      <c r="Z4" s="342" t="s">
        <v>95</v>
      </c>
      <c r="AA4" s="122">
        <v>44</v>
      </c>
      <c r="AB4" s="342" t="s">
        <v>95</v>
      </c>
      <c r="AC4" s="122">
        <v>48</v>
      </c>
      <c r="AD4" s="342" t="s">
        <v>95</v>
      </c>
      <c r="AE4" s="122">
        <v>52</v>
      </c>
      <c r="AF4" s="342" t="s">
        <v>95</v>
      </c>
      <c r="AG4" s="122">
        <v>56</v>
      </c>
      <c r="AH4" s="342" t="s">
        <v>95</v>
      </c>
      <c r="AI4" s="122">
        <v>60</v>
      </c>
      <c r="AJ4" s="342" t="s">
        <v>95</v>
      </c>
      <c r="AK4" s="122">
        <v>64</v>
      </c>
      <c r="AL4" s="301"/>
      <c r="AM4" s="627"/>
    </row>
    <row r="5" spans="1:39" ht="20.100000000000001" customHeight="1" x14ac:dyDescent="0.2">
      <c r="B5" s="581" t="s">
        <v>5</v>
      </c>
      <c r="C5" s="126" t="s">
        <v>6</v>
      </c>
      <c r="D5" s="127" t="s">
        <v>7</v>
      </c>
      <c r="E5" s="128" t="s">
        <v>8</v>
      </c>
      <c r="F5" s="129" t="s">
        <v>9</v>
      </c>
      <c r="G5" s="130"/>
      <c r="H5" s="131">
        <v>1</v>
      </c>
      <c r="I5" s="130">
        <f>SUM(G5:H5)</f>
        <v>1</v>
      </c>
      <c r="J5" s="131">
        <v>1</v>
      </c>
      <c r="K5" s="130">
        <f>SUM(I5:J5)</f>
        <v>2</v>
      </c>
      <c r="L5" s="131">
        <v>1</v>
      </c>
      <c r="M5" s="130">
        <f>SUM(K5:L5)</f>
        <v>3</v>
      </c>
      <c r="N5" s="131">
        <v>1</v>
      </c>
      <c r="O5" s="130">
        <f t="shared" ref="O5:O10" si="0">SUM(M5:N5)</f>
        <v>4</v>
      </c>
      <c r="P5" s="131">
        <v>1</v>
      </c>
      <c r="Q5" s="130">
        <f t="shared" ref="Q5:Q10" si="1">SUM(O5:P5)</f>
        <v>5</v>
      </c>
      <c r="R5" s="131">
        <v>1</v>
      </c>
      <c r="S5" s="130">
        <f t="shared" ref="S5:S10" si="2">SUM(Q5:R5)</f>
        <v>6</v>
      </c>
      <c r="T5" s="131"/>
      <c r="U5" s="130">
        <f t="shared" ref="U5:U10" si="3">SUM(S5:T5)</f>
        <v>6</v>
      </c>
      <c r="V5" s="131">
        <v>2</v>
      </c>
      <c r="W5" s="130">
        <f t="shared" ref="W5:W14" si="4">SUM(U5:V5)</f>
        <v>8</v>
      </c>
      <c r="X5" s="131">
        <v>1</v>
      </c>
      <c r="Y5" s="130">
        <f t="shared" ref="Y5:Y14" si="5">SUM(W5:X5)</f>
        <v>9</v>
      </c>
      <c r="Z5" s="131">
        <v>1</v>
      </c>
      <c r="AA5" s="130">
        <f t="shared" ref="AA5:AA14" si="6">SUM(Y5:Z5)</f>
        <v>10</v>
      </c>
      <c r="AB5" s="132"/>
      <c r="AC5" s="130">
        <f t="shared" ref="AC5:AC21" si="7">SUM(AA5:AB5)</f>
        <v>10</v>
      </c>
      <c r="AD5" s="131">
        <v>1</v>
      </c>
      <c r="AE5" s="130">
        <f t="shared" ref="AE5:AG21" si="8">SUM(AC5:AD5)</f>
        <v>11</v>
      </c>
      <c r="AF5" s="132"/>
      <c r="AG5" s="130">
        <f t="shared" ref="AG5:AG21" si="9">SUM(AE5:AF5)</f>
        <v>11</v>
      </c>
      <c r="AH5" s="132"/>
      <c r="AI5" s="133">
        <f t="shared" ref="AI5:AI21" si="10">SUM(AG5:AH5)</f>
        <v>11</v>
      </c>
      <c r="AJ5" s="131">
        <v>1</v>
      </c>
      <c r="AK5" s="133">
        <f t="shared" ref="AK5:AK21" si="11">SUM(AI5:AJ5)</f>
        <v>12</v>
      </c>
      <c r="AL5" s="302"/>
      <c r="AM5" s="627"/>
    </row>
    <row r="6" spans="1:39" ht="20.100000000000001" customHeight="1" x14ac:dyDescent="0.2">
      <c r="B6" s="628"/>
      <c r="C6" s="135" t="s">
        <v>10</v>
      </c>
      <c r="D6" s="136" t="s">
        <v>7</v>
      </c>
      <c r="E6" s="135" t="s">
        <v>8</v>
      </c>
      <c r="F6" s="171" t="s">
        <v>11</v>
      </c>
      <c r="G6" s="138">
        <v>1</v>
      </c>
      <c r="H6" s="139"/>
      <c r="I6" s="138">
        <f>SUM(G6:H6)</f>
        <v>1</v>
      </c>
      <c r="J6" s="140">
        <v>1</v>
      </c>
      <c r="K6" s="138">
        <f>SUM(I6:J6)</f>
        <v>2</v>
      </c>
      <c r="L6" s="139"/>
      <c r="M6" s="138">
        <f>SUM(K6:L6)</f>
        <v>2</v>
      </c>
      <c r="N6" s="140">
        <v>1</v>
      </c>
      <c r="O6" s="138">
        <f t="shared" si="0"/>
        <v>3</v>
      </c>
      <c r="P6" s="139"/>
      <c r="Q6" s="138">
        <f t="shared" si="1"/>
        <v>3</v>
      </c>
      <c r="R6" s="139"/>
      <c r="S6" s="138">
        <f t="shared" si="2"/>
        <v>3</v>
      </c>
      <c r="T6" s="140">
        <v>1</v>
      </c>
      <c r="U6" s="138">
        <f t="shared" si="3"/>
        <v>4</v>
      </c>
      <c r="V6" s="141"/>
      <c r="W6" s="138">
        <f t="shared" si="4"/>
        <v>4</v>
      </c>
      <c r="X6" s="140">
        <v>1</v>
      </c>
      <c r="Y6" s="138">
        <f t="shared" si="5"/>
        <v>5</v>
      </c>
      <c r="Z6" s="141"/>
      <c r="AA6" s="138">
        <f t="shared" si="6"/>
        <v>5</v>
      </c>
      <c r="AB6" s="140">
        <v>1</v>
      </c>
      <c r="AC6" s="138">
        <f t="shared" si="7"/>
        <v>6</v>
      </c>
      <c r="AD6" s="140">
        <v>1</v>
      </c>
      <c r="AE6" s="138">
        <f t="shared" si="8"/>
        <v>7</v>
      </c>
      <c r="AF6" s="140">
        <v>1</v>
      </c>
      <c r="AG6" s="138">
        <f t="shared" si="9"/>
        <v>8</v>
      </c>
      <c r="AH6" s="140">
        <v>1</v>
      </c>
      <c r="AI6" s="142">
        <f t="shared" si="10"/>
        <v>9</v>
      </c>
      <c r="AJ6" s="139"/>
      <c r="AK6" s="142">
        <f t="shared" si="11"/>
        <v>9</v>
      </c>
      <c r="AL6" s="302"/>
      <c r="AM6" s="627"/>
    </row>
    <row r="7" spans="1:39" ht="20.100000000000001" customHeight="1" x14ac:dyDescent="0.2">
      <c r="B7" s="628"/>
      <c r="C7" s="145">
        <v>2</v>
      </c>
      <c r="D7" s="146" t="s">
        <v>12</v>
      </c>
      <c r="E7" s="145" t="s">
        <v>8</v>
      </c>
      <c r="F7" s="147" t="s">
        <v>13</v>
      </c>
      <c r="G7" s="145"/>
      <c r="H7" s="148">
        <v>1</v>
      </c>
      <c r="I7" s="138">
        <f>SUM(G7:H7)</f>
        <v>1</v>
      </c>
      <c r="J7" s="149"/>
      <c r="K7" s="138">
        <f>SUM(I7:J7)</f>
        <v>1</v>
      </c>
      <c r="L7" s="140">
        <v>1</v>
      </c>
      <c r="M7" s="138">
        <f>SUM(K7:L7)</f>
        <v>2</v>
      </c>
      <c r="N7" s="149"/>
      <c r="O7" s="138">
        <f t="shared" si="0"/>
        <v>2</v>
      </c>
      <c r="P7" s="149"/>
      <c r="Q7" s="138">
        <f t="shared" si="1"/>
        <v>2</v>
      </c>
      <c r="R7" s="140">
        <v>1</v>
      </c>
      <c r="S7" s="138">
        <f t="shared" si="2"/>
        <v>3</v>
      </c>
      <c r="T7" s="140">
        <v>1</v>
      </c>
      <c r="U7" s="138">
        <f t="shared" si="3"/>
        <v>4</v>
      </c>
      <c r="V7" s="149"/>
      <c r="W7" s="138">
        <f t="shared" si="4"/>
        <v>4</v>
      </c>
      <c r="X7" s="149"/>
      <c r="Y7" s="138">
        <f t="shared" si="5"/>
        <v>4</v>
      </c>
      <c r="Z7" s="140">
        <v>1</v>
      </c>
      <c r="AA7" s="138">
        <f t="shared" si="6"/>
        <v>5</v>
      </c>
      <c r="AB7" s="140">
        <v>1</v>
      </c>
      <c r="AC7" s="138">
        <f t="shared" si="7"/>
        <v>6</v>
      </c>
      <c r="AD7" s="149"/>
      <c r="AE7" s="138">
        <f t="shared" si="8"/>
        <v>6</v>
      </c>
      <c r="AF7" s="140">
        <v>1</v>
      </c>
      <c r="AG7" s="138">
        <f t="shared" si="9"/>
        <v>7</v>
      </c>
      <c r="AH7" s="149"/>
      <c r="AI7" s="142">
        <f t="shared" si="10"/>
        <v>7</v>
      </c>
      <c r="AJ7" s="140">
        <v>1</v>
      </c>
      <c r="AK7" s="142">
        <f t="shared" si="11"/>
        <v>8</v>
      </c>
      <c r="AL7" s="302"/>
      <c r="AM7" s="627"/>
    </row>
    <row r="8" spans="1:39" ht="20.100000000000001" customHeight="1" thickBot="1" x14ac:dyDescent="0.25">
      <c r="B8" s="629"/>
      <c r="C8" s="151">
        <v>3</v>
      </c>
      <c r="D8" s="152" t="s">
        <v>14</v>
      </c>
      <c r="E8" s="151" t="s">
        <v>8</v>
      </c>
      <c r="F8" s="153" t="s">
        <v>15</v>
      </c>
      <c r="G8" s="154">
        <v>1</v>
      </c>
      <c r="H8" s="155"/>
      <c r="I8" s="154">
        <f>SUM(G8:H8)</f>
        <v>1</v>
      </c>
      <c r="J8" s="156"/>
      <c r="K8" s="154">
        <f>SUM(I8:J8)</f>
        <v>1</v>
      </c>
      <c r="L8" s="156"/>
      <c r="M8" s="154">
        <f>SUM(K8:L8)</f>
        <v>1</v>
      </c>
      <c r="N8" s="156"/>
      <c r="O8" s="154">
        <f t="shared" si="0"/>
        <v>1</v>
      </c>
      <c r="P8" s="157">
        <v>1</v>
      </c>
      <c r="Q8" s="154">
        <f t="shared" si="1"/>
        <v>2</v>
      </c>
      <c r="R8" s="156"/>
      <c r="S8" s="154">
        <f t="shared" si="2"/>
        <v>2</v>
      </c>
      <c r="T8" s="156"/>
      <c r="U8" s="154">
        <f t="shared" si="3"/>
        <v>2</v>
      </c>
      <c r="V8" s="156"/>
      <c r="W8" s="154">
        <f t="shared" si="4"/>
        <v>2</v>
      </c>
      <c r="X8" s="158"/>
      <c r="Y8" s="154">
        <f t="shared" si="5"/>
        <v>2</v>
      </c>
      <c r="Z8" s="158"/>
      <c r="AA8" s="154">
        <f t="shared" si="6"/>
        <v>2</v>
      </c>
      <c r="AB8" s="156"/>
      <c r="AC8" s="154">
        <f t="shared" si="7"/>
        <v>2</v>
      </c>
      <c r="AD8" s="156"/>
      <c r="AE8" s="154">
        <f t="shared" si="8"/>
        <v>2</v>
      </c>
      <c r="AF8" s="158"/>
      <c r="AG8" s="154">
        <f t="shared" si="9"/>
        <v>2</v>
      </c>
      <c r="AH8" s="140">
        <v>1</v>
      </c>
      <c r="AI8" s="159">
        <f t="shared" si="10"/>
        <v>3</v>
      </c>
      <c r="AJ8" s="158"/>
      <c r="AK8" s="159">
        <f t="shared" si="11"/>
        <v>3</v>
      </c>
      <c r="AL8" s="302"/>
      <c r="AM8" s="627"/>
    </row>
    <row r="9" spans="1:39" ht="20.100000000000001" customHeight="1" x14ac:dyDescent="0.2">
      <c r="B9" s="630" t="s">
        <v>16</v>
      </c>
      <c r="C9" s="162">
        <v>4</v>
      </c>
      <c r="D9" s="163" t="s">
        <v>128</v>
      </c>
      <c r="E9" s="162" t="s">
        <v>8</v>
      </c>
      <c r="F9" s="164" t="s">
        <v>18</v>
      </c>
      <c r="G9" s="162"/>
      <c r="H9" s="165"/>
      <c r="I9" s="162"/>
      <c r="J9" s="166">
        <v>1</v>
      </c>
      <c r="K9" s="162">
        <f t="shared" ref="K9:K10" si="12">SUM(I9:J9)</f>
        <v>1</v>
      </c>
      <c r="L9" s="165"/>
      <c r="M9" s="162">
        <f t="shared" ref="M9:M10" si="13">SUM(K9:L9)</f>
        <v>1</v>
      </c>
      <c r="N9" s="165"/>
      <c r="O9" s="162">
        <f t="shared" si="0"/>
        <v>1</v>
      </c>
      <c r="P9" s="165"/>
      <c r="Q9" s="162">
        <f t="shared" si="1"/>
        <v>1</v>
      </c>
      <c r="R9" s="166">
        <v>1</v>
      </c>
      <c r="S9" s="162">
        <f t="shared" si="2"/>
        <v>2</v>
      </c>
      <c r="T9" s="165"/>
      <c r="U9" s="162">
        <f t="shared" si="3"/>
        <v>2</v>
      </c>
      <c r="V9" s="165"/>
      <c r="W9" s="162">
        <f t="shared" si="4"/>
        <v>2</v>
      </c>
      <c r="X9" s="165"/>
      <c r="Y9" s="162">
        <f t="shared" si="5"/>
        <v>2</v>
      </c>
      <c r="Z9" s="166">
        <v>1</v>
      </c>
      <c r="AA9" s="162">
        <f t="shared" si="6"/>
        <v>3</v>
      </c>
      <c r="AB9" s="165"/>
      <c r="AC9" s="162">
        <f t="shared" si="7"/>
        <v>3</v>
      </c>
      <c r="AD9" s="165"/>
      <c r="AE9" s="162">
        <f t="shared" si="8"/>
        <v>3</v>
      </c>
      <c r="AF9" s="165"/>
      <c r="AG9" s="162">
        <f t="shared" si="9"/>
        <v>3</v>
      </c>
      <c r="AH9" s="165"/>
      <c r="AI9" s="162">
        <f t="shared" si="10"/>
        <v>3</v>
      </c>
      <c r="AJ9" s="165"/>
      <c r="AK9" s="162">
        <f t="shared" si="11"/>
        <v>3</v>
      </c>
      <c r="AL9" s="302"/>
      <c r="AM9" s="627"/>
    </row>
    <row r="10" spans="1:39" ht="20.100000000000001" customHeight="1" x14ac:dyDescent="0.2">
      <c r="B10" s="631"/>
      <c r="C10" s="135">
        <v>9</v>
      </c>
      <c r="D10" s="136" t="s">
        <v>120</v>
      </c>
      <c r="E10" s="135" t="s">
        <v>27</v>
      </c>
      <c r="F10" s="169" t="s">
        <v>20</v>
      </c>
      <c r="G10" s="138">
        <v>1</v>
      </c>
      <c r="H10" s="141"/>
      <c r="I10" s="138">
        <f>SUM(G10:H10)</f>
        <v>1</v>
      </c>
      <c r="J10" s="139"/>
      <c r="K10" s="138">
        <f t="shared" si="12"/>
        <v>1</v>
      </c>
      <c r="L10" s="141"/>
      <c r="M10" s="138">
        <f t="shared" si="13"/>
        <v>1</v>
      </c>
      <c r="N10" s="141"/>
      <c r="O10" s="138">
        <f t="shared" si="0"/>
        <v>1</v>
      </c>
      <c r="P10" s="141"/>
      <c r="Q10" s="138">
        <f t="shared" si="1"/>
        <v>1</v>
      </c>
      <c r="R10" s="141"/>
      <c r="S10" s="138">
        <f t="shared" si="2"/>
        <v>1</v>
      </c>
      <c r="T10" s="140">
        <v>1</v>
      </c>
      <c r="U10" s="138">
        <f t="shared" si="3"/>
        <v>2</v>
      </c>
      <c r="V10" s="139"/>
      <c r="W10" s="138">
        <f t="shared" si="4"/>
        <v>2</v>
      </c>
      <c r="X10" s="141"/>
      <c r="Y10" s="138">
        <f t="shared" si="5"/>
        <v>2</v>
      </c>
      <c r="Z10" s="141"/>
      <c r="AA10" s="138">
        <f t="shared" si="6"/>
        <v>2</v>
      </c>
      <c r="AB10" s="141"/>
      <c r="AC10" s="138">
        <f t="shared" si="7"/>
        <v>2</v>
      </c>
      <c r="AD10" s="141"/>
      <c r="AE10" s="138">
        <f t="shared" si="8"/>
        <v>2</v>
      </c>
      <c r="AF10" s="139"/>
      <c r="AG10" s="138">
        <f t="shared" si="9"/>
        <v>2</v>
      </c>
      <c r="AH10" s="140">
        <v>1</v>
      </c>
      <c r="AI10" s="142">
        <f t="shared" si="10"/>
        <v>3</v>
      </c>
      <c r="AJ10" s="141"/>
      <c r="AK10" s="142">
        <f t="shared" si="11"/>
        <v>3</v>
      </c>
      <c r="AL10" s="302"/>
      <c r="AM10" s="627"/>
    </row>
    <row r="11" spans="1:39" ht="20.100000000000001" customHeight="1" x14ac:dyDescent="0.2">
      <c r="B11" s="631"/>
      <c r="C11" s="135">
        <v>11</v>
      </c>
      <c r="D11" s="146" t="s">
        <v>123</v>
      </c>
      <c r="E11" s="135" t="s">
        <v>30</v>
      </c>
      <c r="F11" s="175" t="s">
        <v>15</v>
      </c>
      <c r="G11" s="138"/>
      <c r="H11" s="149"/>
      <c r="I11" s="145"/>
      <c r="J11" s="149"/>
      <c r="K11" s="145"/>
      <c r="L11" s="149"/>
      <c r="M11" s="145"/>
      <c r="N11" s="149"/>
      <c r="O11" s="145"/>
      <c r="P11" s="149"/>
      <c r="Q11" s="145"/>
      <c r="R11" s="149"/>
      <c r="S11" s="145"/>
      <c r="T11" s="149"/>
      <c r="U11" s="145"/>
      <c r="V11" s="140">
        <v>1</v>
      </c>
      <c r="W11" s="145">
        <f t="shared" si="4"/>
        <v>1</v>
      </c>
      <c r="X11" s="149"/>
      <c r="Y11" s="145">
        <f t="shared" si="5"/>
        <v>1</v>
      </c>
      <c r="Z11" s="149"/>
      <c r="AA11" s="145">
        <f t="shared" si="6"/>
        <v>1</v>
      </c>
      <c r="AB11" s="149"/>
      <c r="AC11" s="145">
        <f t="shared" si="7"/>
        <v>1</v>
      </c>
      <c r="AD11" s="149"/>
      <c r="AE11" s="145">
        <f t="shared" si="8"/>
        <v>1</v>
      </c>
      <c r="AF11" s="149"/>
      <c r="AG11" s="145">
        <f t="shared" si="9"/>
        <v>1</v>
      </c>
      <c r="AH11" s="149"/>
      <c r="AI11" s="145">
        <f t="shared" si="10"/>
        <v>1</v>
      </c>
      <c r="AJ11" s="149"/>
      <c r="AK11" s="145">
        <f t="shared" si="11"/>
        <v>1</v>
      </c>
      <c r="AL11" s="302"/>
      <c r="AM11" s="627"/>
    </row>
    <row r="12" spans="1:39" ht="20.100000000000001" customHeight="1" x14ac:dyDescent="0.2">
      <c r="B12" s="631"/>
      <c r="C12" s="145">
        <v>12</v>
      </c>
      <c r="D12" s="303" t="s">
        <v>124</v>
      </c>
      <c r="E12" s="145" t="s">
        <v>30</v>
      </c>
      <c r="F12" s="169" t="s">
        <v>20</v>
      </c>
      <c r="G12" s="145"/>
      <c r="H12" s="304"/>
      <c r="I12" s="145"/>
      <c r="J12" s="304"/>
      <c r="K12" s="145"/>
      <c r="L12" s="304"/>
      <c r="M12" s="145"/>
      <c r="N12" s="140">
        <v>1</v>
      </c>
      <c r="O12" s="145">
        <f>SUM(M12:N12)</f>
        <v>1</v>
      </c>
      <c r="P12" s="304"/>
      <c r="Q12" s="145">
        <f>SUM(O12:P12)</f>
        <v>1</v>
      </c>
      <c r="R12" s="304"/>
      <c r="S12" s="145">
        <f>SUM(Q12:R12)</f>
        <v>1</v>
      </c>
      <c r="T12" s="304"/>
      <c r="U12" s="145">
        <f>SUM(S12:T12)</f>
        <v>1</v>
      </c>
      <c r="V12" s="304"/>
      <c r="W12" s="145">
        <f t="shared" si="4"/>
        <v>1</v>
      </c>
      <c r="X12" s="304"/>
      <c r="Y12" s="145">
        <f t="shared" si="5"/>
        <v>1</v>
      </c>
      <c r="Z12" s="304"/>
      <c r="AA12" s="145">
        <f t="shared" si="6"/>
        <v>1</v>
      </c>
      <c r="AB12" s="304"/>
      <c r="AC12" s="145">
        <f t="shared" si="7"/>
        <v>1</v>
      </c>
      <c r="AD12" s="304"/>
      <c r="AE12" s="145">
        <f t="shared" si="8"/>
        <v>1</v>
      </c>
      <c r="AF12" s="140">
        <v>1</v>
      </c>
      <c r="AG12" s="145">
        <f t="shared" si="9"/>
        <v>2</v>
      </c>
      <c r="AH12" s="304"/>
      <c r="AI12" s="145">
        <f t="shared" si="10"/>
        <v>2</v>
      </c>
      <c r="AJ12" s="140">
        <v>1</v>
      </c>
      <c r="AK12" s="145">
        <f t="shared" si="11"/>
        <v>3</v>
      </c>
      <c r="AL12" s="302"/>
      <c r="AM12" s="627"/>
    </row>
    <row r="13" spans="1:39" ht="20.100000000000001" customHeight="1" x14ac:dyDescent="0.2">
      <c r="B13" s="631"/>
      <c r="C13" s="135">
        <v>13</v>
      </c>
      <c r="D13" s="146" t="s">
        <v>125</v>
      </c>
      <c r="E13" s="135" t="s">
        <v>28</v>
      </c>
      <c r="F13" s="171" t="s">
        <v>24</v>
      </c>
      <c r="G13" s="138"/>
      <c r="H13" s="140">
        <v>1</v>
      </c>
      <c r="I13" s="138">
        <f>SUM(G13:H13)</f>
        <v>1</v>
      </c>
      <c r="J13" s="149"/>
      <c r="K13" s="145">
        <f>SUM(I13:J13)</f>
        <v>1</v>
      </c>
      <c r="L13" s="149"/>
      <c r="M13" s="145">
        <f>SUM(K13:L13)</f>
        <v>1</v>
      </c>
      <c r="N13" s="149"/>
      <c r="O13" s="138">
        <f>SUM(M13:N13)</f>
        <v>1</v>
      </c>
      <c r="P13" s="140">
        <v>1</v>
      </c>
      <c r="Q13" s="138">
        <f>SUM(O13:P13)</f>
        <v>2</v>
      </c>
      <c r="R13" s="149"/>
      <c r="S13" s="145">
        <f>SUM(Q13:R13)</f>
        <v>2</v>
      </c>
      <c r="T13" s="149"/>
      <c r="U13" s="145">
        <f>SUM(S13:T13)</f>
        <v>2</v>
      </c>
      <c r="V13" s="149"/>
      <c r="W13" s="145">
        <f t="shared" si="4"/>
        <v>2</v>
      </c>
      <c r="X13" s="149"/>
      <c r="Y13" s="145">
        <f t="shared" si="5"/>
        <v>2</v>
      </c>
      <c r="Z13" s="149"/>
      <c r="AA13" s="145">
        <f t="shared" si="6"/>
        <v>2</v>
      </c>
      <c r="AB13" s="149"/>
      <c r="AC13" s="145">
        <f t="shared" si="7"/>
        <v>2</v>
      </c>
      <c r="AD13" s="140">
        <v>1</v>
      </c>
      <c r="AE13" s="145">
        <f t="shared" si="8"/>
        <v>3</v>
      </c>
      <c r="AF13" s="149"/>
      <c r="AG13" s="145">
        <f t="shared" si="9"/>
        <v>3</v>
      </c>
      <c r="AH13" s="149"/>
      <c r="AI13" s="145">
        <f t="shared" si="10"/>
        <v>3</v>
      </c>
      <c r="AJ13" s="149"/>
      <c r="AK13" s="145">
        <f t="shared" si="11"/>
        <v>3</v>
      </c>
      <c r="AL13" s="302"/>
      <c r="AM13" s="627"/>
    </row>
    <row r="14" spans="1:39" ht="20.100000000000001" customHeight="1" x14ac:dyDescent="0.2">
      <c r="B14" s="631"/>
      <c r="C14" s="145">
        <v>14</v>
      </c>
      <c r="D14" s="303" t="s">
        <v>126</v>
      </c>
      <c r="E14" s="145" t="s">
        <v>30</v>
      </c>
      <c r="F14" s="147" t="s">
        <v>13</v>
      </c>
      <c r="G14" s="145"/>
      <c r="H14" s="304"/>
      <c r="I14" s="145"/>
      <c r="J14" s="304"/>
      <c r="K14" s="145"/>
      <c r="L14" s="140">
        <v>1</v>
      </c>
      <c r="M14" s="145">
        <f>SUM(K14:L14)</f>
        <v>1</v>
      </c>
      <c r="N14" s="304"/>
      <c r="O14" s="145">
        <f>SUM(M14:N14)</f>
        <v>1</v>
      </c>
      <c r="P14" s="304"/>
      <c r="Q14" s="145">
        <f>SUM(O14:P14)</f>
        <v>1</v>
      </c>
      <c r="R14" s="304"/>
      <c r="S14" s="145">
        <f>SUM(Q14:R14)</f>
        <v>1</v>
      </c>
      <c r="T14" s="304"/>
      <c r="U14" s="145">
        <f>SUM(S14:T14)</f>
        <v>1</v>
      </c>
      <c r="V14" s="304"/>
      <c r="W14" s="145">
        <f t="shared" si="4"/>
        <v>1</v>
      </c>
      <c r="X14" s="140">
        <v>1</v>
      </c>
      <c r="Y14" s="145">
        <f t="shared" si="5"/>
        <v>2</v>
      </c>
      <c r="Z14" s="304"/>
      <c r="AA14" s="145">
        <f t="shared" si="6"/>
        <v>2</v>
      </c>
      <c r="AB14" s="304"/>
      <c r="AC14" s="305">
        <f t="shared" si="7"/>
        <v>2</v>
      </c>
      <c r="AD14" s="304"/>
      <c r="AE14" s="145">
        <f t="shared" si="8"/>
        <v>2</v>
      </c>
      <c r="AF14" s="304"/>
      <c r="AG14" s="145">
        <f t="shared" si="9"/>
        <v>2</v>
      </c>
      <c r="AH14" s="304"/>
      <c r="AI14" s="145">
        <f t="shared" si="10"/>
        <v>2</v>
      </c>
      <c r="AJ14" s="304"/>
      <c r="AK14" s="145">
        <f t="shared" si="11"/>
        <v>2</v>
      </c>
      <c r="AL14" s="302"/>
      <c r="AM14" s="627"/>
    </row>
    <row r="15" spans="1:39" ht="20.100000000000001" customHeight="1" thickBot="1" x14ac:dyDescent="0.25">
      <c r="B15" s="632"/>
      <c r="C15" s="151">
        <v>15</v>
      </c>
      <c r="D15" s="306" t="s">
        <v>127</v>
      </c>
      <c r="E15" s="151" t="s">
        <v>28</v>
      </c>
      <c r="F15" s="153" t="s">
        <v>15</v>
      </c>
      <c r="G15" s="154"/>
      <c r="H15" s="307"/>
      <c r="I15" s="305"/>
      <c r="J15" s="307"/>
      <c r="K15" s="305"/>
      <c r="L15" s="307"/>
      <c r="M15" s="305"/>
      <c r="N15" s="307"/>
      <c r="O15" s="305"/>
      <c r="P15" s="307"/>
      <c r="Q15" s="305"/>
      <c r="R15" s="307"/>
      <c r="S15" s="305"/>
      <c r="T15" s="307"/>
      <c r="U15" s="305"/>
      <c r="V15" s="307"/>
      <c r="W15" s="305"/>
      <c r="X15" s="307"/>
      <c r="Y15" s="305"/>
      <c r="Z15" s="307"/>
      <c r="AA15" s="305"/>
      <c r="AB15" s="157">
        <v>1</v>
      </c>
      <c r="AC15" s="308">
        <f t="shared" si="7"/>
        <v>1</v>
      </c>
      <c r="AD15" s="307"/>
      <c r="AE15" s="308">
        <f t="shared" si="8"/>
        <v>1</v>
      </c>
      <c r="AF15" s="307"/>
      <c r="AG15" s="308">
        <f t="shared" si="9"/>
        <v>1</v>
      </c>
      <c r="AH15" s="307"/>
      <c r="AI15" s="308">
        <f t="shared" si="10"/>
        <v>1</v>
      </c>
      <c r="AJ15" s="307"/>
      <c r="AK15" s="308">
        <f t="shared" si="11"/>
        <v>1</v>
      </c>
      <c r="AL15" s="302"/>
      <c r="AM15" s="627"/>
    </row>
    <row r="16" spans="1:39" ht="20.100000000000001" customHeight="1" x14ac:dyDescent="0.2">
      <c r="B16" s="572" t="s">
        <v>35</v>
      </c>
      <c r="C16" s="176">
        <v>16</v>
      </c>
      <c r="D16" s="309" t="s">
        <v>36</v>
      </c>
      <c r="E16" s="176" t="s">
        <v>37</v>
      </c>
      <c r="F16" s="177" t="s">
        <v>20</v>
      </c>
      <c r="G16" s="178"/>
      <c r="H16" s="310"/>
      <c r="I16" s="180"/>
      <c r="J16" s="310"/>
      <c r="K16" s="180"/>
      <c r="L16" s="311"/>
      <c r="M16" s="180"/>
      <c r="N16" s="310"/>
      <c r="O16" s="180"/>
      <c r="P16" s="310"/>
      <c r="Q16" s="178"/>
      <c r="R16" s="310"/>
      <c r="S16" s="178"/>
      <c r="T16" s="310"/>
      <c r="U16" s="178"/>
      <c r="V16" s="157">
        <v>1</v>
      </c>
      <c r="W16" s="178">
        <f t="shared" ref="W16:W21" si="14">SUM(U16:V16)</f>
        <v>1</v>
      </c>
      <c r="X16" s="310"/>
      <c r="Y16" s="178">
        <f t="shared" ref="Y16:Y21" si="15">SUM(W16:X16)</f>
        <v>1</v>
      </c>
      <c r="Z16" s="310"/>
      <c r="AA16" s="178">
        <f t="shared" ref="AA16:AA21" si="16">SUM(Y16:Z16)</f>
        <v>1</v>
      </c>
      <c r="AB16" s="310"/>
      <c r="AC16" s="178">
        <f t="shared" si="7"/>
        <v>1</v>
      </c>
      <c r="AD16" s="310"/>
      <c r="AE16" s="178">
        <f t="shared" si="8"/>
        <v>1</v>
      </c>
      <c r="AF16" s="182">
        <v>1</v>
      </c>
      <c r="AG16" s="178">
        <f t="shared" si="9"/>
        <v>2</v>
      </c>
      <c r="AH16" s="310"/>
      <c r="AI16" s="178">
        <f t="shared" si="10"/>
        <v>2</v>
      </c>
      <c r="AJ16" s="310"/>
      <c r="AK16" s="178">
        <f t="shared" si="11"/>
        <v>2</v>
      </c>
      <c r="AL16" s="302"/>
      <c r="AM16" s="627"/>
    </row>
    <row r="17" spans="1:39" ht="20.100000000000001" customHeight="1" x14ac:dyDescent="0.2">
      <c r="B17" s="573"/>
      <c r="C17" s="185">
        <v>17</v>
      </c>
      <c r="D17" s="146" t="s">
        <v>84</v>
      </c>
      <c r="E17" s="187" t="s">
        <v>86</v>
      </c>
      <c r="F17" s="169" t="s">
        <v>20</v>
      </c>
      <c r="G17" s="138"/>
      <c r="H17" s="149"/>
      <c r="I17" s="145"/>
      <c r="J17" s="149"/>
      <c r="K17" s="138"/>
      <c r="L17" s="140">
        <v>1</v>
      </c>
      <c r="M17" s="312">
        <f>SUM(K17:L17)</f>
        <v>1</v>
      </c>
      <c r="N17" s="149"/>
      <c r="O17" s="312">
        <f>SUM(M17:N17)</f>
        <v>1</v>
      </c>
      <c r="P17" s="149"/>
      <c r="Q17" s="312">
        <f>SUM(O17:P17)</f>
        <v>1</v>
      </c>
      <c r="R17" s="149"/>
      <c r="S17" s="312">
        <f t="shared" ref="S17:S21" si="17">SUM(Q17:R17)</f>
        <v>1</v>
      </c>
      <c r="T17" s="149"/>
      <c r="U17" s="312">
        <f t="shared" ref="U17:U21" si="18">SUM(S17:T17)</f>
        <v>1</v>
      </c>
      <c r="V17" s="149"/>
      <c r="W17" s="312">
        <f t="shared" si="14"/>
        <v>1</v>
      </c>
      <c r="X17" s="149"/>
      <c r="Y17" s="312">
        <f t="shared" si="15"/>
        <v>1</v>
      </c>
      <c r="Z17" s="149"/>
      <c r="AA17" s="312">
        <f t="shared" si="16"/>
        <v>1</v>
      </c>
      <c r="AB17" s="149"/>
      <c r="AC17" s="312">
        <f t="shared" si="7"/>
        <v>1</v>
      </c>
      <c r="AD17" s="140">
        <v>1</v>
      </c>
      <c r="AE17" s="312">
        <f t="shared" si="8"/>
        <v>2</v>
      </c>
      <c r="AF17" s="149"/>
      <c r="AG17" s="312">
        <f t="shared" si="9"/>
        <v>2</v>
      </c>
      <c r="AH17" s="149"/>
      <c r="AI17" s="312">
        <f t="shared" si="10"/>
        <v>2</v>
      </c>
      <c r="AJ17" s="149"/>
      <c r="AK17" s="312">
        <f t="shared" si="11"/>
        <v>2</v>
      </c>
      <c r="AL17" s="302"/>
      <c r="AM17" s="627"/>
    </row>
    <row r="18" spans="1:39" ht="20.100000000000001" customHeight="1" x14ac:dyDescent="0.2">
      <c r="B18" s="573"/>
      <c r="C18" s="185">
        <v>18</v>
      </c>
      <c r="D18" s="146" t="s">
        <v>154</v>
      </c>
      <c r="E18" s="187" t="s">
        <v>145</v>
      </c>
      <c r="F18" s="190" t="s">
        <v>24</v>
      </c>
      <c r="G18" s="138"/>
      <c r="H18" s="313"/>
      <c r="I18" s="145"/>
      <c r="J18" s="140">
        <v>1</v>
      </c>
      <c r="K18" s="145">
        <f>SUM(I18:J18)</f>
        <v>1</v>
      </c>
      <c r="L18" s="313"/>
      <c r="M18" s="145">
        <f>SUM(K18:L18)</f>
        <v>1</v>
      </c>
      <c r="N18" s="304"/>
      <c r="O18" s="145">
        <f>SUM(M18:N18)</f>
        <v>1</v>
      </c>
      <c r="P18" s="140">
        <v>1</v>
      </c>
      <c r="Q18" s="145">
        <f>SUM(O18:P18)</f>
        <v>2</v>
      </c>
      <c r="R18" s="304"/>
      <c r="S18" s="145">
        <f t="shared" si="17"/>
        <v>2</v>
      </c>
      <c r="T18" s="140">
        <v>1</v>
      </c>
      <c r="U18" s="145">
        <f t="shared" si="18"/>
        <v>3</v>
      </c>
      <c r="V18" s="304"/>
      <c r="W18" s="145">
        <f t="shared" si="14"/>
        <v>3</v>
      </c>
      <c r="X18" s="304"/>
      <c r="Y18" s="145">
        <f t="shared" si="15"/>
        <v>3</v>
      </c>
      <c r="Z18" s="304"/>
      <c r="AA18" s="145">
        <f t="shared" si="16"/>
        <v>3</v>
      </c>
      <c r="AB18" s="304"/>
      <c r="AC18" s="145">
        <f t="shared" si="7"/>
        <v>3</v>
      </c>
      <c r="AD18" s="304"/>
      <c r="AE18" s="145">
        <f t="shared" si="8"/>
        <v>3</v>
      </c>
      <c r="AF18" s="304"/>
      <c r="AG18" s="145">
        <f t="shared" si="8"/>
        <v>3</v>
      </c>
      <c r="AH18" s="140">
        <v>1</v>
      </c>
      <c r="AI18" s="145">
        <f t="shared" si="10"/>
        <v>4</v>
      </c>
      <c r="AJ18" s="304"/>
      <c r="AK18" s="145">
        <f t="shared" si="11"/>
        <v>4</v>
      </c>
      <c r="AL18" s="302"/>
      <c r="AM18" s="627"/>
    </row>
    <row r="19" spans="1:39" ht="20.100000000000001" customHeight="1" x14ac:dyDescent="0.2">
      <c r="B19" s="573"/>
      <c r="C19" s="187">
        <v>19</v>
      </c>
      <c r="D19" s="303" t="s">
        <v>146</v>
      </c>
      <c r="E19" s="187" t="s">
        <v>37</v>
      </c>
      <c r="F19" s="191" t="s">
        <v>13</v>
      </c>
      <c r="G19" s="138">
        <v>1</v>
      </c>
      <c r="H19" s="313"/>
      <c r="I19" s="145">
        <f>SUM(G19:H19)</f>
        <v>1</v>
      </c>
      <c r="J19" s="313"/>
      <c r="K19" s="145">
        <f>SUM(I19:J19)</f>
        <v>1</v>
      </c>
      <c r="L19" s="313"/>
      <c r="M19" s="145">
        <f>SUM(K19:L19)</f>
        <v>1</v>
      </c>
      <c r="N19" s="140">
        <v>1</v>
      </c>
      <c r="O19" s="145">
        <f>SUM(M19:N19)</f>
        <v>2</v>
      </c>
      <c r="P19" s="313"/>
      <c r="Q19" s="145">
        <f>SUM(O19:P19)</f>
        <v>2</v>
      </c>
      <c r="R19" s="304"/>
      <c r="S19" s="145">
        <f t="shared" si="17"/>
        <v>2</v>
      </c>
      <c r="T19" s="313"/>
      <c r="U19" s="145">
        <f t="shared" si="18"/>
        <v>2</v>
      </c>
      <c r="V19" s="304"/>
      <c r="W19" s="145">
        <f t="shared" si="14"/>
        <v>2</v>
      </c>
      <c r="X19" s="304"/>
      <c r="Y19" s="145">
        <f t="shared" si="15"/>
        <v>2</v>
      </c>
      <c r="Z19" s="304"/>
      <c r="AA19" s="145">
        <f t="shared" si="16"/>
        <v>2</v>
      </c>
      <c r="AB19" s="140">
        <v>1</v>
      </c>
      <c r="AC19" s="145">
        <f t="shared" si="7"/>
        <v>3</v>
      </c>
      <c r="AD19" s="304"/>
      <c r="AE19" s="145">
        <f t="shared" si="8"/>
        <v>3</v>
      </c>
      <c r="AF19" s="304"/>
      <c r="AG19" s="145">
        <f t="shared" si="9"/>
        <v>3</v>
      </c>
      <c r="AH19" s="313"/>
      <c r="AI19" s="145">
        <f t="shared" si="10"/>
        <v>3</v>
      </c>
      <c r="AJ19" s="304"/>
      <c r="AK19" s="145">
        <f t="shared" si="11"/>
        <v>3</v>
      </c>
      <c r="AL19" s="302"/>
      <c r="AM19" s="627"/>
    </row>
    <row r="20" spans="1:39" ht="20.100000000000001" customHeight="1" x14ac:dyDescent="0.2">
      <c r="B20" s="573"/>
      <c r="C20" s="145">
        <v>20</v>
      </c>
      <c r="D20" s="146" t="s">
        <v>147</v>
      </c>
      <c r="E20" s="145" t="s">
        <v>30</v>
      </c>
      <c r="F20" s="172" t="s">
        <v>15</v>
      </c>
      <c r="G20" s="145"/>
      <c r="H20" s="140">
        <v>1</v>
      </c>
      <c r="I20" s="145">
        <f>SUM(G20:H20)</f>
        <v>1</v>
      </c>
      <c r="J20" s="149"/>
      <c r="K20" s="138">
        <f>SUM(I20:J20)</f>
        <v>1</v>
      </c>
      <c r="L20" s="149"/>
      <c r="M20" s="312">
        <f>SUM(K20:L20)</f>
        <v>1</v>
      </c>
      <c r="N20" s="149"/>
      <c r="O20" s="312">
        <f>SUM(M20:N20)</f>
        <v>1</v>
      </c>
      <c r="P20" s="149"/>
      <c r="Q20" s="312">
        <f>SUM(O20:P20)</f>
        <v>1</v>
      </c>
      <c r="R20" s="149"/>
      <c r="S20" s="312">
        <f t="shared" si="17"/>
        <v>1</v>
      </c>
      <c r="T20" s="149"/>
      <c r="U20" s="312">
        <f t="shared" si="18"/>
        <v>1</v>
      </c>
      <c r="V20" s="149"/>
      <c r="W20" s="312">
        <f t="shared" si="14"/>
        <v>1</v>
      </c>
      <c r="X20" s="140">
        <v>1</v>
      </c>
      <c r="Y20" s="312">
        <f t="shared" si="15"/>
        <v>2</v>
      </c>
      <c r="Z20" s="149"/>
      <c r="AA20" s="312">
        <f t="shared" si="16"/>
        <v>2</v>
      </c>
      <c r="AB20" s="149"/>
      <c r="AC20" s="312">
        <f t="shared" si="7"/>
        <v>2</v>
      </c>
      <c r="AD20" s="149"/>
      <c r="AE20" s="312">
        <f t="shared" si="8"/>
        <v>2</v>
      </c>
      <c r="AF20" s="149"/>
      <c r="AG20" s="312">
        <f t="shared" si="9"/>
        <v>2</v>
      </c>
      <c r="AH20" s="149"/>
      <c r="AI20" s="312">
        <f t="shared" si="10"/>
        <v>2</v>
      </c>
      <c r="AJ20" s="149"/>
      <c r="AK20" s="145">
        <f t="shared" si="11"/>
        <v>2</v>
      </c>
      <c r="AL20" s="302"/>
      <c r="AM20" s="627"/>
    </row>
    <row r="21" spans="1:39" ht="20.100000000000001" customHeight="1" x14ac:dyDescent="0.2">
      <c r="B21" s="574"/>
      <c r="C21" s="187">
        <v>21</v>
      </c>
      <c r="D21" s="303" t="s">
        <v>43</v>
      </c>
      <c r="E21" s="187" t="s">
        <v>44</v>
      </c>
      <c r="F21" s="192" t="s">
        <v>45</v>
      </c>
      <c r="G21" s="154"/>
      <c r="H21" s="313"/>
      <c r="I21" s="145"/>
      <c r="J21" s="313"/>
      <c r="K21" s="145"/>
      <c r="L21" s="313"/>
      <c r="M21" s="145"/>
      <c r="N21" s="304"/>
      <c r="O21" s="145"/>
      <c r="P21" s="313"/>
      <c r="Q21" s="145"/>
      <c r="R21" s="140">
        <v>1</v>
      </c>
      <c r="S21" s="145">
        <f t="shared" si="17"/>
        <v>1</v>
      </c>
      <c r="T21" s="313"/>
      <c r="U21" s="145">
        <f t="shared" si="18"/>
        <v>1</v>
      </c>
      <c r="V21" s="304"/>
      <c r="W21" s="145">
        <f t="shared" si="14"/>
        <v>1</v>
      </c>
      <c r="X21" s="304"/>
      <c r="Y21" s="145">
        <f t="shared" si="15"/>
        <v>1</v>
      </c>
      <c r="Z21" s="140">
        <v>1</v>
      </c>
      <c r="AA21" s="145">
        <f t="shared" si="16"/>
        <v>2</v>
      </c>
      <c r="AB21" s="304"/>
      <c r="AC21" s="145">
        <f t="shared" si="7"/>
        <v>2</v>
      </c>
      <c r="AD21" s="304"/>
      <c r="AE21" s="145">
        <f t="shared" si="8"/>
        <v>2</v>
      </c>
      <c r="AF21" s="304"/>
      <c r="AG21" s="145">
        <f t="shared" si="9"/>
        <v>2</v>
      </c>
      <c r="AH21" s="313"/>
      <c r="AI21" s="145">
        <f t="shared" si="10"/>
        <v>2</v>
      </c>
      <c r="AJ21" s="140">
        <v>1</v>
      </c>
      <c r="AK21" s="159">
        <f t="shared" si="11"/>
        <v>3</v>
      </c>
      <c r="AL21" s="302"/>
      <c r="AM21" s="627"/>
    </row>
    <row r="22" spans="1:39" ht="20.100000000000001" customHeight="1" x14ac:dyDescent="0.2">
      <c r="B22" s="357"/>
      <c r="C22" s="358"/>
      <c r="D22" s="358"/>
      <c r="E22" s="358"/>
      <c r="F22" s="354" t="s">
        <v>132</v>
      </c>
      <c r="G22" s="194">
        <f>SUM(G5:G21)</f>
        <v>4</v>
      </c>
      <c r="H22" s="195"/>
      <c r="I22" s="194">
        <f>SUM(I5:I21)</f>
        <v>8</v>
      </c>
      <c r="J22" s="195"/>
      <c r="K22" s="194">
        <f>SUM(K5:K21)</f>
        <v>12</v>
      </c>
      <c r="L22" s="195"/>
      <c r="M22" s="194">
        <f>SUM(M5:M21)</f>
        <v>16</v>
      </c>
      <c r="N22" s="195"/>
      <c r="O22" s="194">
        <f>SUM(O5:O21)</f>
        <v>20</v>
      </c>
      <c r="P22" s="195"/>
      <c r="Q22" s="194">
        <f>SUM(Q5:Q21)</f>
        <v>24</v>
      </c>
      <c r="R22" s="195"/>
      <c r="S22" s="194">
        <f>SUM(S5:S21)</f>
        <v>28</v>
      </c>
      <c r="T22" s="195"/>
      <c r="U22" s="194">
        <f>SUM(U5:U21)</f>
        <v>32</v>
      </c>
      <c r="V22" s="195"/>
      <c r="W22" s="194">
        <f>SUM(W5:W21)</f>
        <v>36</v>
      </c>
      <c r="X22" s="196"/>
      <c r="Y22" s="194">
        <f>SUM(Y5:Y21)</f>
        <v>40</v>
      </c>
      <c r="Z22" s="197"/>
      <c r="AA22" s="194">
        <f>SUM(AA5:AA21)</f>
        <v>44</v>
      </c>
      <c r="AB22" s="197"/>
      <c r="AC22" s="194">
        <f>SUM(AC5:AC21)</f>
        <v>48</v>
      </c>
      <c r="AD22" s="197"/>
      <c r="AE22" s="194">
        <f>SUM(AE5:AE21)</f>
        <v>52</v>
      </c>
      <c r="AF22" s="197"/>
      <c r="AG22" s="194">
        <f>SUM(AG5:AG21)</f>
        <v>56</v>
      </c>
      <c r="AH22" s="197"/>
      <c r="AI22" s="194">
        <f>SUM(AI5:AI21)</f>
        <v>60</v>
      </c>
      <c r="AJ22" s="197"/>
      <c r="AK22" s="194">
        <f>SUM(AK5:AK21)</f>
        <v>64</v>
      </c>
      <c r="AL22" s="302"/>
      <c r="AM22" s="627"/>
    </row>
    <row r="23" spans="1:39" ht="20.100000000000001" customHeight="1" x14ac:dyDescent="0.2">
      <c r="B23" s="314"/>
      <c r="C23" s="267"/>
      <c r="D23" s="267"/>
      <c r="E23" s="199"/>
      <c r="F23" s="199"/>
      <c r="G23" s="200"/>
      <c r="H23" s="201"/>
      <c r="I23" s="200"/>
      <c r="J23" s="201"/>
      <c r="K23" s="200"/>
      <c r="L23" s="201"/>
      <c r="M23" s="200"/>
      <c r="N23" s="201"/>
      <c r="O23" s="200"/>
      <c r="P23" s="201"/>
      <c r="Q23" s="200"/>
      <c r="R23" s="201"/>
      <c r="S23" s="200"/>
      <c r="T23" s="201"/>
      <c r="U23" s="200"/>
      <c r="V23" s="201"/>
      <c r="W23" s="200"/>
      <c r="X23" s="201"/>
      <c r="Y23" s="200"/>
      <c r="Z23" s="201"/>
      <c r="AA23" s="200"/>
      <c r="AB23" s="201"/>
      <c r="AC23" s="200"/>
      <c r="AD23" s="201"/>
      <c r="AE23" s="200"/>
      <c r="AF23" s="201"/>
      <c r="AG23" s="200"/>
      <c r="AH23" s="201"/>
      <c r="AI23" s="200"/>
      <c r="AJ23" s="201"/>
      <c r="AK23" s="200"/>
      <c r="AL23" s="252"/>
      <c r="AM23" s="627"/>
    </row>
    <row r="24" spans="1:39" ht="20.100000000000001" customHeight="1" x14ac:dyDescent="0.2">
      <c r="B24" s="315"/>
      <c r="C24" s="251"/>
      <c r="D24" s="251"/>
      <c r="E24" s="566" t="s">
        <v>46</v>
      </c>
      <c r="F24" s="203" t="s">
        <v>47</v>
      </c>
      <c r="G24" s="204">
        <f>SUM(G5:G8)</f>
        <v>2</v>
      </c>
      <c r="H24" s="201"/>
      <c r="I24" s="204">
        <f>SUM(I5:I8)</f>
        <v>4</v>
      </c>
      <c r="J24" s="201"/>
      <c r="K24" s="204">
        <f>SUM(K5:K8)</f>
        <v>6</v>
      </c>
      <c r="L24" s="201"/>
      <c r="M24" s="204">
        <f>SUM(M5:M8)</f>
        <v>8</v>
      </c>
      <c r="N24" s="201"/>
      <c r="O24" s="204">
        <f>SUM(O5:O8)</f>
        <v>10</v>
      </c>
      <c r="P24" s="201"/>
      <c r="Q24" s="204">
        <f>SUM(Q5:Q8)</f>
        <v>12</v>
      </c>
      <c r="R24" s="201"/>
      <c r="S24" s="204">
        <f>SUM(S5:S8)</f>
        <v>14</v>
      </c>
      <c r="T24" s="201"/>
      <c r="U24" s="204">
        <f>SUM(U5:U8)</f>
        <v>16</v>
      </c>
      <c r="V24" s="201"/>
      <c r="W24" s="204">
        <f>SUM(W5:W8)</f>
        <v>18</v>
      </c>
      <c r="X24" s="205"/>
      <c r="Y24" s="204">
        <f>SUM(Y5:Y8)</f>
        <v>20</v>
      </c>
      <c r="Z24" s="206"/>
      <c r="AA24" s="204">
        <f>SUM(AA5:AA8)</f>
        <v>22</v>
      </c>
      <c r="AB24" s="206"/>
      <c r="AC24" s="204">
        <f>SUM(AC5:AC8)</f>
        <v>24</v>
      </c>
      <c r="AD24" s="206"/>
      <c r="AE24" s="204">
        <f>SUM(AE5:AE8)</f>
        <v>26</v>
      </c>
      <c r="AF24" s="206"/>
      <c r="AG24" s="204">
        <f>SUM(AG5:AG8)</f>
        <v>28</v>
      </c>
      <c r="AH24" s="206"/>
      <c r="AI24" s="204">
        <f>SUM(AI5:AI8)</f>
        <v>30</v>
      </c>
      <c r="AJ24" s="206"/>
      <c r="AK24" s="204">
        <f>SUM(AK5:AK8)</f>
        <v>32</v>
      </c>
      <c r="AL24" s="252"/>
      <c r="AM24" s="627"/>
    </row>
    <row r="25" spans="1:39" ht="20.100000000000001" customHeight="1" x14ac:dyDescent="0.2">
      <c r="B25" s="233"/>
      <c r="C25" s="317"/>
      <c r="D25" s="317"/>
      <c r="E25" s="633"/>
      <c r="F25" s="208" t="s">
        <v>48</v>
      </c>
      <c r="G25" s="209">
        <f>SUM(G9:G15)</f>
        <v>1</v>
      </c>
      <c r="H25" s="201"/>
      <c r="I25" s="209">
        <f>SUM(I9:I15)</f>
        <v>2</v>
      </c>
      <c r="J25" s="201"/>
      <c r="K25" s="209">
        <f>SUM(K9:K15)</f>
        <v>3</v>
      </c>
      <c r="L25" s="201"/>
      <c r="M25" s="209">
        <f>SUM(M9:M15)</f>
        <v>4</v>
      </c>
      <c r="N25" s="201"/>
      <c r="O25" s="209">
        <f>SUM(O9:O15)</f>
        <v>5</v>
      </c>
      <c r="P25" s="201"/>
      <c r="Q25" s="209">
        <f>SUM(Q9:Q15)</f>
        <v>6</v>
      </c>
      <c r="R25" s="201"/>
      <c r="S25" s="209">
        <f>SUM(S9:S15)</f>
        <v>7</v>
      </c>
      <c r="T25" s="201"/>
      <c r="U25" s="209">
        <f>SUM(U9:U15)</f>
        <v>8</v>
      </c>
      <c r="V25" s="201"/>
      <c r="W25" s="209">
        <f>SUM(W9:W15)</f>
        <v>9</v>
      </c>
      <c r="X25" s="205"/>
      <c r="Y25" s="210">
        <f>SUM(Y9:Y15)</f>
        <v>10</v>
      </c>
      <c r="Z25" s="206"/>
      <c r="AA25" s="210">
        <f>SUM(AA9:AA15)</f>
        <v>11</v>
      </c>
      <c r="AB25" s="206"/>
      <c r="AC25" s="210">
        <f>SUM(AC9:AC15)</f>
        <v>12</v>
      </c>
      <c r="AD25" s="206"/>
      <c r="AE25" s="210">
        <f>SUM(AE9:AE15)</f>
        <v>13</v>
      </c>
      <c r="AF25" s="206"/>
      <c r="AG25" s="210">
        <f>SUM(AG9:AG15)</f>
        <v>14</v>
      </c>
      <c r="AH25" s="206"/>
      <c r="AI25" s="210">
        <f>SUM(AI9:AI15)</f>
        <v>15</v>
      </c>
      <c r="AJ25" s="206"/>
      <c r="AK25" s="210">
        <f>SUM(AK9:AK15)</f>
        <v>16</v>
      </c>
      <c r="AL25" s="252"/>
      <c r="AM25" s="316"/>
    </row>
    <row r="26" spans="1:39" ht="20.100000000000001" customHeight="1" x14ac:dyDescent="0.2">
      <c r="B26" s="315"/>
      <c r="C26" s="251"/>
      <c r="D26" s="251"/>
      <c r="E26" s="634"/>
      <c r="F26" s="213" t="s">
        <v>49</v>
      </c>
      <c r="G26" s="214">
        <f>SUM(G16:G21)</f>
        <v>1</v>
      </c>
      <c r="H26" s="201"/>
      <c r="I26" s="214">
        <f>SUM(I16:I21)</f>
        <v>2</v>
      </c>
      <c r="J26" s="201"/>
      <c r="K26" s="214">
        <f>SUM(K16:K21)</f>
        <v>3</v>
      </c>
      <c r="L26" s="201"/>
      <c r="M26" s="214">
        <f>SUM(M16:M21)</f>
        <v>4</v>
      </c>
      <c r="N26" s="201"/>
      <c r="O26" s="214">
        <f>SUM(O16:O21)</f>
        <v>5</v>
      </c>
      <c r="P26" s="201"/>
      <c r="Q26" s="214">
        <f>SUM(Q16:Q21)</f>
        <v>6</v>
      </c>
      <c r="R26" s="201"/>
      <c r="S26" s="214">
        <f>SUM(S16:S21)</f>
        <v>7</v>
      </c>
      <c r="T26" s="201"/>
      <c r="U26" s="214">
        <f>SUM(U16:U21)</f>
        <v>8</v>
      </c>
      <c r="V26" s="201"/>
      <c r="W26" s="214">
        <f>SUM(W16:W21)</f>
        <v>9</v>
      </c>
      <c r="X26" s="205"/>
      <c r="Y26" s="215">
        <f>SUM(Y16:Y21)</f>
        <v>10</v>
      </c>
      <c r="Z26" s="206"/>
      <c r="AA26" s="215">
        <f>SUM(AA16:AA21)</f>
        <v>11</v>
      </c>
      <c r="AB26" s="206"/>
      <c r="AC26" s="215">
        <f>SUM(AC16:AC21)</f>
        <v>12</v>
      </c>
      <c r="AD26" s="206"/>
      <c r="AE26" s="215">
        <f>SUM(AE16:AE21)</f>
        <v>13</v>
      </c>
      <c r="AF26" s="206"/>
      <c r="AG26" s="215">
        <f>SUM(AG16:AG21)</f>
        <v>14</v>
      </c>
      <c r="AH26" s="206"/>
      <c r="AI26" s="215">
        <f>SUM(AI16:AI21)</f>
        <v>15</v>
      </c>
      <c r="AJ26" s="206"/>
      <c r="AK26" s="215">
        <f>SUM(AK16:AK21)</f>
        <v>16</v>
      </c>
      <c r="AL26" s="252"/>
      <c r="AM26" s="569"/>
    </row>
    <row r="27" spans="1:39" ht="20.100000000000001" customHeight="1" x14ac:dyDescent="0.2">
      <c r="A27" s="212"/>
      <c r="B27" s="315"/>
      <c r="C27" s="251"/>
      <c r="D27" s="251"/>
      <c r="E27" s="217"/>
      <c r="F27" s="218"/>
      <c r="G27" s="219"/>
      <c r="H27" s="201"/>
      <c r="I27" s="219"/>
      <c r="J27" s="201"/>
      <c r="K27" s="219"/>
      <c r="L27" s="201"/>
      <c r="M27" s="219"/>
      <c r="N27" s="201"/>
      <c r="O27" s="219"/>
      <c r="P27" s="201"/>
      <c r="Q27" s="219"/>
      <c r="R27" s="201"/>
      <c r="S27" s="219"/>
      <c r="T27" s="201"/>
      <c r="U27" s="219"/>
      <c r="V27" s="201"/>
      <c r="W27" s="219"/>
      <c r="X27" s="201"/>
      <c r="Y27" s="219"/>
      <c r="Z27" s="201"/>
      <c r="AA27" s="219"/>
      <c r="AB27" s="201"/>
      <c r="AC27" s="219"/>
      <c r="AD27" s="201"/>
      <c r="AE27" s="219"/>
      <c r="AF27" s="201"/>
      <c r="AG27" s="219"/>
      <c r="AH27" s="201"/>
      <c r="AI27" s="219"/>
      <c r="AJ27" s="201"/>
      <c r="AK27" s="219"/>
      <c r="AL27" s="252"/>
      <c r="AM27" s="569"/>
    </row>
    <row r="28" spans="1:39" ht="20.100000000000001" customHeight="1" x14ac:dyDescent="0.2">
      <c r="A28" s="212"/>
      <c r="B28" s="315"/>
      <c r="C28" s="251"/>
      <c r="D28" s="251"/>
      <c r="E28" s="566" t="s">
        <v>50</v>
      </c>
      <c r="F28" s="203" t="s">
        <v>47</v>
      </c>
      <c r="G28" s="220">
        <f>G24*100/G22</f>
        <v>50</v>
      </c>
      <c r="H28" s="201"/>
      <c r="I28" s="220">
        <f>I24*100/I22</f>
        <v>50</v>
      </c>
      <c r="J28" s="201"/>
      <c r="K28" s="220">
        <f>K24*100/K22</f>
        <v>50</v>
      </c>
      <c r="L28" s="201"/>
      <c r="M28" s="220">
        <f>M24*100/M22</f>
        <v>50</v>
      </c>
      <c r="N28" s="201"/>
      <c r="O28" s="220">
        <f>O24*100/O22</f>
        <v>50</v>
      </c>
      <c r="P28" s="201"/>
      <c r="Q28" s="220">
        <f>Q24*100/Q22</f>
        <v>50</v>
      </c>
      <c r="R28" s="201"/>
      <c r="S28" s="220">
        <f>S24*100/S22</f>
        <v>50</v>
      </c>
      <c r="T28" s="201"/>
      <c r="U28" s="220">
        <f>U24*100/U22</f>
        <v>50</v>
      </c>
      <c r="V28" s="201"/>
      <c r="W28" s="220">
        <f>W24*100/W22</f>
        <v>50</v>
      </c>
      <c r="X28" s="205"/>
      <c r="Y28" s="221">
        <f>Y24*100/Y22</f>
        <v>50</v>
      </c>
      <c r="Z28" s="206"/>
      <c r="AA28" s="221">
        <f>AA24*100/AA22</f>
        <v>50</v>
      </c>
      <c r="AB28" s="206"/>
      <c r="AC28" s="221">
        <f>AC24*100/AC22</f>
        <v>50</v>
      </c>
      <c r="AD28" s="206"/>
      <c r="AE28" s="221">
        <f>AE24*100/AE22</f>
        <v>50</v>
      </c>
      <c r="AF28" s="206"/>
      <c r="AG28" s="221">
        <f>AG24*100/AG22</f>
        <v>50</v>
      </c>
      <c r="AH28" s="206"/>
      <c r="AI28" s="221">
        <f>AI24*100/AI22</f>
        <v>50</v>
      </c>
      <c r="AJ28" s="206"/>
      <c r="AK28" s="221">
        <f>AK24*100/AK22</f>
        <v>50</v>
      </c>
      <c r="AL28" s="252"/>
      <c r="AM28" s="569"/>
    </row>
    <row r="29" spans="1:39" s="222" customFormat="1" ht="20.100000000000001" customHeight="1" x14ac:dyDescent="0.2">
      <c r="B29" s="233"/>
      <c r="C29" s="317"/>
      <c r="D29" s="317"/>
      <c r="E29" s="633"/>
      <c r="F29" s="208" t="s">
        <v>48</v>
      </c>
      <c r="G29" s="223">
        <f>G25*100/G22</f>
        <v>25</v>
      </c>
      <c r="H29" s="201"/>
      <c r="I29" s="223">
        <f>I25*100/I22</f>
        <v>25</v>
      </c>
      <c r="J29" s="201"/>
      <c r="K29" s="223">
        <f>K25*100/K22</f>
        <v>25</v>
      </c>
      <c r="L29" s="201"/>
      <c r="M29" s="223">
        <f>M25*100/M22</f>
        <v>25</v>
      </c>
      <c r="N29" s="201"/>
      <c r="O29" s="223">
        <f>O25*100/O22</f>
        <v>25</v>
      </c>
      <c r="P29" s="201"/>
      <c r="Q29" s="223">
        <f>Q25*100/Q22</f>
        <v>25</v>
      </c>
      <c r="R29" s="201"/>
      <c r="S29" s="223">
        <f>S25*100/S22</f>
        <v>25</v>
      </c>
      <c r="T29" s="201"/>
      <c r="U29" s="223">
        <f>U25*100/U22</f>
        <v>25</v>
      </c>
      <c r="V29" s="201"/>
      <c r="W29" s="223">
        <f>W25*100/W22</f>
        <v>25</v>
      </c>
      <c r="X29" s="205"/>
      <c r="Y29" s="224">
        <f>Y25*100/Y22</f>
        <v>25</v>
      </c>
      <c r="Z29" s="206"/>
      <c r="AA29" s="224">
        <f>AA25*100/AA22</f>
        <v>25</v>
      </c>
      <c r="AB29" s="206"/>
      <c r="AC29" s="224">
        <f>AC25*100/AC22</f>
        <v>25</v>
      </c>
      <c r="AD29" s="206"/>
      <c r="AE29" s="224">
        <f>AE25*100/AE22</f>
        <v>25</v>
      </c>
      <c r="AF29" s="206"/>
      <c r="AG29" s="224">
        <f>AG25*100/AG22</f>
        <v>25</v>
      </c>
      <c r="AH29" s="206"/>
      <c r="AI29" s="224">
        <f>AI25*100/AI22</f>
        <v>25</v>
      </c>
      <c r="AJ29" s="206"/>
      <c r="AK29" s="224">
        <f>AK25*100/AK22</f>
        <v>25</v>
      </c>
      <c r="AL29" s="252"/>
      <c r="AM29" s="569"/>
    </row>
    <row r="30" spans="1:39" s="108" customFormat="1" ht="20.100000000000001" customHeight="1" x14ac:dyDescent="0.2">
      <c r="B30" s="315"/>
      <c r="C30" s="251"/>
      <c r="D30" s="251"/>
      <c r="E30" s="634"/>
      <c r="F30" s="213" t="s">
        <v>49</v>
      </c>
      <c r="G30" s="225">
        <f>G26*100/G22</f>
        <v>25</v>
      </c>
      <c r="H30" s="201"/>
      <c r="I30" s="225">
        <f>I26*100/I22</f>
        <v>25</v>
      </c>
      <c r="J30" s="201"/>
      <c r="K30" s="225">
        <f>K26*100/K22</f>
        <v>25</v>
      </c>
      <c r="L30" s="201"/>
      <c r="M30" s="225">
        <f>M26*100/M22</f>
        <v>25</v>
      </c>
      <c r="N30" s="201"/>
      <c r="O30" s="225">
        <f>O26*100/O22</f>
        <v>25</v>
      </c>
      <c r="P30" s="201"/>
      <c r="Q30" s="225">
        <f>Q26*100/Q22</f>
        <v>25</v>
      </c>
      <c r="R30" s="201"/>
      <c r="S30" s="225">
        <f>S26*100/S22</f>
        <v>25</v>
      </c>
      <c r="T30" s="201"/>
      <c r="U30" s="225">
        <f>U26*100/U22</f>
        <v>25</v>
      </c>
      <c r="V30" s="201"/>
      <c r="W30" s="225">
        <f>W26*100/W22</f>
        <v>25</v>
      </c>
      <c r="X30" s="205"/>
      <c r="Y30" s="226">
        <f>Y26*100/Y22</f>
        <v>25</v>
      </c>
      <c r="Z30" s="206"/>
      <c r="AA30" s="226">
        <f>AA26*100/AA22</f>
        <v>25</v>
      </c>
      <c r="AB30" s="206"/>
      <c r="AC30" s="226">
        <f>AC26*100/AC22</f>
        <v>25</v>
      </c>
      <c r="AD30" s="206"/>
      <c r="AE30" s="226">
        <f>AE26*100/AE22</f>
        <v>25</v>
      </c>
      <c r="AF30" s="206"/>
      <c r="AG30" s="226">
        <f>AG26*100/AG22</f>
        <v>25</v>
      </c>
      <c r="AH30" s="206"/>
      <c r="AI30" s="226">
        <f>AI26*100/AI22</f>
        <v>25</v>
      </c>
      <c r="AJ30" s="206"/>
      <c r="AK30" s="226">
        <f>AK26*100/AK22</f>
        <v>25</v>
      </c>
      <c r="AL30" s="252"/>
      <c r="AM30" s="569"/>
    </row>
    <row r="31" spans="1:39" ht="20.100000000000001" customHeight="1" thickBot="1" x14ac:dyDescent="0.25">
      <c r="B31" s="315"/>
      <c r="C31" s="251"/>
      <c r="D31" s="251"/>
      <c r="E31" s="228"/>
      <c r="F31" s="229"/>
      <c r="G31" s="230"/>
      <c r="H31" s="201"/>
      <c r="I31" s="230"/>
      <c r="J31" s="201"/>
      <c r="K31" s="230"/>
      <c r="L31" s="201"/>
      <c r="M31" s="230"/>
      <c r="N31" s="201"/>
      <c r="O31" s="230"/>
      <c r="P31" s="201"/>
      <c r="Q31" s="230"/>
      <c r="R31" s="201"/>
      <c r="S31" s="230"/>
      <c r="T31" s="201"/>
      <c r="U31" s="230"/>
      <c r="V31" s="201"/>
      <c r="W31" s="230"/>
      <c r="X31" s="201"/>
      <c r="Y31" s="230"/>
      <c r="Z31" s="201"/>
      <c r="AA31" s="230"/>
      <c r="AB31" s="201"/>
      <c r="AC31" s="230"/>
      <c r="AD31" s="201"/>
      <c r="AE31" s="230"/>
      <c r="AF31" s="201"/>
      <c r="AG31" s="230"/>
      <c r="AH31" s="201"/>
      <c r="AI31" s="230"/>
      <c r="AJ31" s="201"/>
      <c r="AK31" s="230"/>
      <c r="AL31" s="252"/>
      <c r="AM31" s="569"/>
    </row>
    <row r="32" spans="1:39" ht="20.100000000000001" customHeight="1" thickTop="1" thickBot="1" x14ac:dyDescent="0.25">
      <c r="B32" s="318"/>
      <c r="C32" s="319"/>
      <c r="D32" s="251"/>
      <c r="E32" s="231"/>
      <c r="F32" s="232" t="s">
        <v>113</v>
      </c>
      <c r="G32" s="328">
        <f>SUM(G28:G30)</f>
        <v>100</v>
      </c>
      <c r="H32" s="329"/>
      <c r="I32" s="328">
        <f>SUM(I28:I30)</f>
        <v>100</v>
      </c>
      <c r="J32" s="329"/>
      <c r="K32" s="328">
        <f>SUM(K28:K30)</f>
        <v>100</v>
      </c>
      <c r="L32" s="330"/>
      <c r="M32" s="331">
        <f>SUM(M28:M30)</f>
        <v>100</v>
      </c>
      <c r="N32" s="332"/>
      <c r="O32" s="328">
        <f>SUM(O28:O30)</f>
        <v>100</v>
      </c>
      <c r="P32" s="329"/>
      <c r="Q32" s="328">
        <f>SUM(Q28:Q30)</f>
        <v>100</v>
      </c>
      <c r="R32" s="329"/>
      <c r="S32" s="328">
        <f>SUM(S28:S30)</f>
        <v>100</v>
      </c>
      <c r="T32" s="329"/>
      <c r="U32" s="328">
        <f>SUM(U28:U30)</f>
        <v>100</v>
      </c>
      <c r="V32" s="329"/>
      <c r="W32" s="328">
        <f>SUM(W28:W30)</f>
        <v>100</v>
      </c>
      <c r="X32" s="329"/>
      <c r="Y32" s="328">
        <f>SUM(Y28:Y30)</f>
        <v>100</v>
      </c>
      <c r="Z32" s="329"/>
      <c r="AA32" s="328">
        <f>SUM(AA28:AA30)</f>
        <v>100</v>
      </c>
      <c r="AB32" s="329"/>
      <c r="AC32" s="328">
        <f>SUM(AC28:AC30)</f>
        <v>100</v>
      </c>
      <c r="AD32" s="329"/>
      <c r="AE32" s="328">
        <f>SUM(AE28:AE30)</f>
        <v>100</v>
      </c>
      <c r="AF32" s="329"/>
      <c r="AG32" s="328">
        <f>SUM(AG28:AG30)</f>
        <v>100</v>
      </c>
      <c r="AH32" s="329"/>
      <c r="AI32" s="328">
        <f>SUM(AI28:AI30)</f>
        <v>100</v>
      </c>
      <c r="AJ32" s="329"/>
      <c r="AK32" s="328">
        <f>SUM(AK28:AK30)</f>
        <v>100</v>
      </c>
      <c r="AL32" s="252"/>
      <c r="AM32" s="569"/>
    </row>
    <row r="33" spans="2:39" ht="20.100000000000001" customHeight="1" thickTop="1" x14ac:dyDescent="0.2">
      <c r="B33" s="233"/>
      <c r="C33" s="234"/>
      <c r="D33" s="235"/>
      <c r="E33" s="235"/>
      <c r="F33" s="236"/>
      <c r="G33" s="252"/>
      <c r="H33" s="238"/>
      <c r="I33" s="252"/>
      <c r="J33" s="238"/>
      <c r="K33" s="252"/>
      <c r="L33" s="238"/>
      <c r="M33" s="252"/>
      <c r="N33" s="238"/>
      <c r="O33" s="252"/>
      <c r="P33" s="238"/>
      <c r="Q33" s="252"/>
      <c r="R33" s="238"/>
      <c r="S33" s="252"/>
      <c r="T33" s="238"/>
      <c r="U33" s="252"/>
      <c r="V33" s="238"/>
      <c r="W33" s="252"/>
      <c r="X33" s="238"/>
      <c r="Y33" s="252"/>
      <c r="Z33" s="238"/>
      <c r="AA33" s="252"/>
      <c r="AB33" s="238"/>
      <c r="AC33" s="252"/>
      <c r="AD33" s="238"/>
      <c r="AE33" s="252"/>
      <c r="AF33" s="238"/>
      <c r="AG33" s="252"/>
      <c r="AH33" s="238"/>
      <c r="AI33" s="252"/>
      <c r="AJ33" s="238"/>
      <c r="AK33" s="252"/>
      <c r="AL33" s="252"/>
      <c r="AM33" s="569"/>
    </row>
    <row r="34" spans="2:39" ht="14.25" x14ac:dyDescent="0.2">
      <c r="B34" s="233"/>
      <c r="C34" s="234"/>
      <c r="D34" s="560" t="s">
        <v>106</v>
      </c>
      <c r="E34" s="561"/>
      <c r="F34" s="239" t="s">
        <v>20</v>
      </c>
      <c r="G34" s="320">
        <f>SUMIFS(G5:G21,$F$5:$F$21,"Soprano")+SUMIFS(G5:G21,$F$5:$F$21,"Soprano 8ª acima")+SUMIFS(G5:G21,$F$5:$F$21,"Soprano escrito e 8ª acima")</f>
        <v>1</v>
      </c>
      <c r="H34" s="321"/>
      <c r="I34" s="320">
        <f>SUMIFS(I5:I21,$F$5:$F$21,"Soprano")+SUMIFS(I5:I21,$F$5:$F$21,"Soprano 8ª acima")+SUMIFS(I5:I21,$F$5:$F$21,"Soprano escrito e 8ª acima")</f>
        <v>2</v>
      </c>
      <c r="J34" s="321"/>
      <c r="K34" s="320">
        <f>SUMIFS(K5:K21,$F$5:$F$21,"Soprano")+SUMIFS(K5:K21,$F$5:$F$21,"Soprano 8ª acima")+SUMIFS(K5:K21,$F$5:$F$21,"Soprano escrito e 8ª acima")</f>
        <v>4</v>
      </c>
      <c r="L34" s="321"/>
      <c r="M34" s="320">
        <f>SUMIFS(M5:M21,$F$5:$F$21,"Soprano")+SUMIFS(M5:M21,$F$5:$F$21,"Soprano 8ª acima")+SUMIFS(M5:M21,$F$5:$F$21,"Soprano escrito e 8ª acima")</f>
        <v>6</v>
      </c>
      <c r="N34" s="321"/>
      <c r="O34" s="320">
        <f>SUMIFS(O5:O21,$F$5:$F$21,"Soprano")+SUMIFS(O5:O21,$F$5:$F$21,"Soprano 8ª acima")+SUMIFS(O5:O21,$F$5:$F$21,"Soprano escrito e 8ª acima")</f>
        <v>8</v>
      </c>
      <c r="P34" s="321"/>
      <c r="Q34" s="320">
        <f>SUMIFS(Q5:Q21,$F$5:$F$21,"Soprano")+SUMIFS(Q5:Q21,$F$5:$F$21,"Soprano 8ª acima")+SUMIFS(Q5:Q21,$F$5:$F$21,"Soprano escrito e 8ª acima")</f>
        <v>9</v>
      </c>
      <c r="R34" s="321"/>
      <c r="S34" s="320">
        <f>SUMIFS(S5:S21,$F$5:$F$21,"Soprano")+SUMIFS(S5:S21,$F$5:$F$21,"Soprano 8ª acima")+SUMIFS(S5:S21,$F$5:$F$21,"Soprano escrito e 8ª acima")</f>
        <v>11</v>
      </c>
      <c r="T34" s="321"/>
      <c r="U34" s="320">
        <f>SUMIFS(U5:U21,$F$5:$F$21,"Soprano")+SUMIFS(U5:U21,$F$5:$F$21,"Soprano 8ª acima")+SUMIFS(U5:U21,$F$5:$F$21,"Soprano escrito e 8ª acima")</f>
        <v>12</v>
      </c>
      <c r="V34" s="321"/>
      <c r="W34" s="320">
        <f>SUMIFS(W5:W21,$F$5:$F$21,"Soprano")+SUMIFS(W5:W21,$F$5:$F$21,"Soprano 8ª acima")+SUMIFS(W5:W21,$F$5:$F$21,"Soprano escrito e 8ª acima")</f>
        <v>15</v>
      </c>
      <c r="X34" s="321"/>
      <c r="Y34" s="320">
        <f>SUMIFS(Y5:Y21,$F$5:$F$21,"Soprano")+SUMIFS(Y5:Y21,$F$5:$F$21,"Soprano 8ª acima")+SUMIFS(Y5:Y21,$F$5:$F$21,"Soprano escrito e 8ª acima")</f>
        <v>16</v>
      </c>
      <c r="Z34" s="321"/>
      <c r="AA34" s="320">
        <f>SUMIFS(AA5:AA21,$F$5:$F$21,"Soprano")+SUMIFS(AA5:AA21,$F$5:$F$21,"Soprano 8ª acima")+SUMIFS(AA5:AA21,$F$5:$F$21,"Soprano escrito e 8ª acima")</f>
        <v>18</v>
      </c>
      <c r="AB34" s="321"/>
      <c r="AC34" s="320">
        <f>SUMIFS(AC5:AC21,$F$5:$F$21,"Soprano")+SUMIFS(AC5:AC21,$F$5:$F$21,"Soprano 8ª acima")+SUMIFS(AC5:AC21,$F$5:$F$21,"Soprano escrito e 8ª acima")</f>
        <v>18</v>
      </c>
      <c r="AD34" s="321"/>
      <c r="AE34" s="320">
        <f>SUMIFS(AE5:AE21,$F$5:$F$21,"Soprano")+SUMIFS(AE5:AE21,$F$5:$F$21,"Soprano 8ª acima")+SUMIFS(AE5:AE21,$F$5:$F$21,"Soprano escrito e 8ª acima")</f>
        <v>20</v>
      </c>
      <c r="AF34" s="321"/>
      <c r="AG34" s="320">
        <f>SUMIFS(AG5:AG21,$F$5:$F$21,"Soprano")+SUMIFS(AG5:AG21,$F$5:$F$21,"Soprano 8ª acima")+SUMIFS(AG5:AG21,$F$5:$F$21,"Soprano escrito e 8ª acima")</f>
        <v>22</v>
      </c>
      <c r="AH34" s="321"/>
      <c r="AI34" s="320">
        <f>SUMIFS(AI5:AI21,$F$5:$F$21,"Soprano")+SUMIFS(AI5:AI21,$F$5:$F$21,"Soprano 8ª acima")+SUMIFS(AI5:AI21,$F$5:$F$21,"Soprano escrito e 8ª acima")</f>
        <v>23</v>
      </c>
      <c r="AJ34" s="321"/>
      <c r="AK34" s="320">
        <f>SUMIFS(AK5:AK21,$F$5:$F$21,"Soprano")+SUMIFS(AK5:AK21,$F$5:$F$21,"Soprano 8ª acima")+SUMIFS(AK5:AK21,$F$5:$F$21,"Soprano escrito e 8ª acima")</f>
        <v>25</v>
      </c>
      <c r="AL34" s="322"/>
      <c r="AM34" s="569"/>
    </row>
    <row r="35" spans="2:39" ht="14.25" x14ac:dyDescent="0.2">
      <c r="B35" s="233"/>
      <c r="C35" s="234"/>
      <c r="D35" s="562"/>
      <c r="E35" s="563"/>
      <c r="F35" s="243" t="s">
        <v>24</v>
      </c>
      <c r="G35" s="323">
        <f>SUMIFS(G5:G21,$F$5:$F$21,"Contralto")+SUMIFS(G5:G21,$F$5:$F$21,"Contralto escrito")</f>
        <v>1</v>
      </c>
      <c r="H35" s="321"/>
      <c r="I35" s="323">
        <f>SUMIFS(I5:I21,$F$5:$F$21,"Contralto")+SUMIFS(I5:I21,$F$5:$F$21,"Contralto escrito")</f>
        <v>2</v>
      </c>
      <c r="J35" s="321"/>
      <c r="K35" s="323">
        <f>SUMIFS(K5:K21,$F$5:$F$21,"Contralto")+SUMIFS(K5:K21,$F$5:$F$21,"Contralto escrito")</f>
        <v>4</v>
      </c>
      <c r="L35" s="321"/>
      <c r="M35" s="323">
        <f>SUMIFS(M5:M21,$F$5:$F$21,"Contralto")+SUMIFS(M5:M21,$F$5:$F$21,"Contralto escrito")</f>
        <v>4</v>
      </c>
      <c r="N35" s="321"/>
      <c r="O35" s="323">
        <f>SUMIFS(O5:O21,$F$5:$F$21,"Contralto")+SUMIFS(O5:O21,$F$5:$F$21,"Contralto escrito")</f>
        <v>5</v>
      </c>
      <c r="P35" s="321"/>
      <c r="Q35" s="323">
        <f>SUMIFS(Q5:Q21,$F$5:$F$21,"Contralto")+SUMIFS(Q5:Q21,$F$5:$F$21,"Contralto escrito")</f>
        <v>7</v>
      </c>
      <c r="R35" s="321"/>
      <c r="S35" s="323">
        <f>SUMIFS(S5:S21,$F$5:$F$21,"Contralto")+SUMIFS(S5:S21,$F$5:$F$21,"Contralto escrito")</f>
        <v>7</v>
      </c>
      <c r="T35" s="321"/>
      <c r="U35" s="323">
        <f>SUMIFS(U5:U21,$F$5:$F$21,"Contralto")+SUMIFS(U5:U21,$F$5:$F$21,"Contralto escrito")</f>
        <v>9</v>
      </c>
      <c r="V35" s="321"/>
      <c r="W35" s="323">
        <f>SUMIFS(W5:W21,$F$5:$F$21,"Contralto")+SUMIFS(W5:W21,$F$5:$F$21,"Contralto escrito")</f>
        <v>9</v>
      </c>
      <c r="X35" s="321"/>
      <c r="Y35" s="323">
        <f>SUMIFS(Y5:Y21,$F$5:$F$21,"Contralto")+SUMIFS(Y5:Y21,$F$5:$F$21,"Contralto escrito")</f>
        <v>10</v>
      </c>
      <c r="Z35" s="321"/>
      <c r="AA35" s="323">
        <f>SUMIFS(AA5:AA21,$F$5:$F$21,"Contralto")+SUMIFS(AA5:AA21,$F$5:$F$21,"Contralto escrito")</f>
        <v>10</v>
      </c>
      <c r="AB35" s="321"/>
      <c r="AC35" s="323">
        <f>SUMIFS(AC5:AC21,$F$5:$F$21,"Contralto")+SUMIFS(AC5:AC21,$F$5:$F$21,"Contralto escrito")</f>
        <v>11</v>
      </c>
      <c r="AD35" s="321"/>
      <c r="AE35" s="323">
        <f>SUMIFS(AE5:AE21,$F$5:$F$21,"Contralto")+SUMIFS(AE5:AE21,$F$5:$F$21,"Contralto escrito")</f>
        <v>13</v>
      </c>
      <c r="AF35" s="321"/>
      <c r="AG35" s="323">
        <f>SUMIFS(AG5:AG21,$F$5:$F$21,"Contralto")+SUMIFS(AG5:AG21,$F$5:$F$21,"Contralto escrito")</f>
        <v>14</v>
      </c>
      <c r="AH35" s="321"/>
      <c r="AI35" s="323">
        <f>SUMIFS(AI5:AI21,$F$5:$F$21,"Contralto")+SUMIFS(AI5:AI21,$F$5:$F$21,"Contralto escrito")</f>
        <v>16</v>
      </c>
      <c r="AJ35" s="321"/>
      <c r="AK35" s="323">
        <f>SUMIFS(AK5:AK21,$F$5:$F$21,"Contralto")+SUMIFS(AK5:AK21,$F$5:$F$21,"Contralto escrito")</f>
        <v>16</v>
      </c>
      <c r="AL35" s="322"/>
      <c r="AM35" s="569"/>
    </row>
    <row r="36" spans="2:39" ht="14.25" x14ac:dyDescent="0.2">
      <c r="B36" s="233"/>
      <c r="C36" s="234"/>
      <c r="D36" s="562"/>
      <c r="E36" s="563"/>
      <c r="F36" s="245" t="s">
        <v>13</v>
      </c>
      <c r="G36" s="324">
        <f>SUMIFS(G5:G21,$F$5:$F$21,"Tenor")</f>
        <v>1</v>
      </c>
      <c r="H36" s="321"/>
      <c r="I36" s="324">
        <f>SUMIFS(I5:I21,$F$5:$F$21,"Tenor")</f>
        <v>2</v>
      </c>
      <c r="J36" s="321"/>
      <c r="K36" s="324">
        <f>SUMIFS(K5:K21,$F$5:$F$21,"Tenor")</f>
        <v>2</v>
      </c>
      <c r="L36" s="321"/>
      <c r="M36" s="324">
        <f>SUMIFS(M5:M21,$F$5:$F$21,"Tenor")</f>
        <v>4</v>
      </c>
      <c r="N36" s="321"/>
      <c r="O36" s="324">
        <f>SUMIFS(O5:O21,$F$5:$F$21,"Tenor")</f>
        <v>5</v>
      </c>
      <c r="P36" s="321"/>
      <c r="Q36" s="324">
        <f>SUMIFS(Q5:Q21,$F$5:$F$21,"Tenor")</f>
        <v>5</v>
      </c>
      <c r="R36" s="321"/>
      <c r="S36" s="324">
        <f>SUMIFS(S5:S21,$F$5:$F$21,"Tenor")</f>
        <v>6</v>
      </c>
      <c r="T36" s="321"/>
      <c r="U36" s="324">
        <f>SUMIFS(U5:U21,$F$5:$F$21,"Tenor")</f>
        <v>7</v>
      </c>
      <c r="V36" s="321"/>
      <c r="W36" s="324">
        <f>SUMIFS(W5:W21,$F$5:$F$21,"Tenor")</f>
        <v>7</v>
      </c>
      <c r="X36" s="321"/>
      <c r="Y36" s="324">
        <f>SUMIFS(Y5:Y21,$F$5:$F$21,"Tenor")</f>
        <v>8</v>
      </c>
      <c r="Z36" s="321"/>
      <c r="AA36" s="324">
        <f>SUMIFS(AA5:AA21,$F$5:$F$21,"Tenor")</f>
        <v>9</v>
      </c>
      <c r="AB36" s="321"/>
      <c r="AC36" s="324">
        <f>SUMIFS(AC5:AC21,$F$5:$F$21,"Tenor")</f>
        <v>11</v>
      </c>
      <c r="AD36" s="321"/>
      <c r="AE36" s="324">
        <f>SUMIFS(AE5:AE21,$F$5:$F$21,"Tenor")</f>
        <v>11</v>
      </c>
      <c r="AF36" s="321"/>
      <c r="AG36" s="324">
        <f>SUMIFS(AG5:AG21,$F$5:$F$21,"Tenor")</f>
        <v>12</v>
      </c>
      <c r="AH36" s="321"/>
      <c r="AI36" s="324">
        <f>SUMIFS(AI5:AI21,$F$5:$F$21,"Tenor")</f>
        <v>12</v>
      </c>
      <c r="AJ36" s="321"/>
      <c r="AK36" s="324">
        <f>SUMIFS(AK5:AK21,$F$5:$F$21,"Tenor")</f>
        <v>13</v>
      </c>
      <c r="AL36" s="322"/>
      <c r="AM36" s="316"/>
    </row>
    <row r="37" spans="2:39" ht="14.25" x14ac:dyDescent="0.2">
      <c r="B37" s="233"/>
      <c r="C37" s="247"/>
      <c r="D37" s="564"/>
      <c r="E37" s="565"/>
      <c r="F37" s="248" t="s">
        <v>135</v>
      </c>
      <c r="G37" s="325">
        <f>SUMIFS(G5:G21,$F$5:$F$21,"Baixo escrito")+SUMIFS(G5:G21,$F$5:$F$21,"Baixo 8ª abaixo")</f>
        <v>1</v>
      </c>
      <c r="H37" s="321"/>
      <c r="I37" s="325">
        <f>SUMIFS(I5:I21,$F$5:$F$21,"Baixo escrito")+SUMIFS(I5:I21,$F$5:$F$21,"Baixo 8ª abaixo")</f>
        <v>2</v>
      </c>
      <c r="J37" s="321"/>
      <c r="K37" s="325">
        <f>SUMIFS(K5:K21,$F$5:$F$21,"Baixo escrito")+SUMIFS(K5:K21,$F$5:$F$21,"Baixo 8ª abaixo")</f>
        <v>2</v>
      </c>
      <c r="L37" s="321"/>
      <c r="M37" s="325">
        <f>SUMIFS(M5:M21,$F$5:$F$21,"Baixo escrito")+SUMIFS(M5:M21,$F$5:$F$21,"Baixo 8ª abaixo")</f>
        <v>2</v>
      </c>
      <c r="N37" s="321"/>
      <c r="O37" s="325">
        <f>SUMIFS(O5:O21,$F$5:$F$21,"Baixo escrito")+SUMIFS(O5:O21,$F$5:$F$21,"Baixo 8ª abaixo")</f>
        <v>2</v>
      </c>
      <c r="P37" s="321"/>
      <c r="Q37" s="325">
        <f>SUMIFS(Q5:Q21,$F$5:$F$21,"Baixo escrito")+SUMIFS(Q5:Q21,$F$5:$F$21,"Baixo 8ª abaixo")</f>
        <v>3</v>
      </c>
      <c r="R37" s="321"/>
      <c r="S37" s="325">
        <f>SUMIFS(S5:S21,$F$5:$F$21,"Baixo escrito")+SUMIFS(S5:S21,$F$5:$F$21,"Baixo 8ª abaixo")</f>
        <v>4</v>
      </c>
      <c r="T37" s="321"/>
      <c r="U37" s="325">
        <f>SUMIFS(U5:U21,$F$5:$F$21,"Baixo escrito")+SUMIFS(U5:U21,$F$5:$F$21,"Baixo 8ª abaixo")</f>
        <v>4</v>
      </c>
      <c r="V37" s="321"/>
      <c r="W37" s="325">
        <f>SUMIFS(W5:W21,$F$5:$F$21,"Baixo escrito")+SUMIFS(W5:W21,$F$5:$F$21,"Baixo 8ª abaixo")</f>
        <v>5</v>
      </c>
      <c r="X37" s="321"/>
      <c r="Y37" s="325">
        <f>SUMIFS(Y5:Y21,$F$5:$F$21,"Baixo escrito")+SUMIFS(Y5:Y21,$F$5:$F$21,"Baixo 8ª abaixo")</f>
        <v>6</v>
      </c>
      <c r="Z37" s="321"/>
      <c r="AA37" s="325">
        <f>SUMIFS(AA5:AA21,$F$5:$F$21,"Baixo escrito")+SUMIFS(AA5:AA21,$F$5:$F$21,"Baixo 8ª abaixo")</f>
        <v>7</v>
      </c>
      <c r="AB37" s="321"/>
      <c r="AC37" s="325">
        <f>SUMIFS(AC5:AC21,$F$5:$F$21,"Baixo escrito")+SUMIFS(AC5:AC21,$F$5:$F$21,"Baixo 8ª abaixo")</f>
        <v>8</v>
      </c>
      <c r="AD37" s="321"/>
      <c r="AE37" s="325">
        <f>SUMIFS(AE5:AE21,$F$5:$F$21,"Baixo escrito")+SUMIFS(AE5:AE21,$F$5:$F$21,"Baixo 8ª abaixo")</f>
        <v>8</v>
      </c>
      <c r="AF37" s="321"/>
      <c r="AG37" s="325">
        <f>SUMIFS(AG5:AG21,$F$5:$F$21,"Baixo escrito")+SUMIFS(AG5:AG21,$F$5:$F$21,"Baixo 8ª abaixo")</f>
        <v>8</v>
      </c>
      <c r="AH37" s="321"/>
      <c r="AI37" s="325">
        <f>SUMIFS(AI5:AI21,$F$5:$F$21,"Baixo escrito")+SUMIFS(AI5:AI21,$F$5:$F$21,"Baixo 8ª abaixo")</f>
        <v>9</v>
      </c>
      <c r="AJ37" s="321"/>
      <c r="AK37" s="325">
        <f>SUMIFS(AK5:AK21,$F$5:$F$21,"Baixo escrito")+SUMIFS(AK5:AK21,$F$5:$F$21,"Baixo 8ª abaixo")</f>
        <v>10</v>
      </c>
      <c r="AL37" s="322"/>
      <c r="AM37" s="316"/>
    </row>
    <row r="38" spans="2:39" ht="15.75" x14ac:dyDescent="0.2">
      <c r="B38" s="233"/>
      <c r="C38" s="234"/>
      <c r="D38" s="250"/>
      <c r="E38" s="250"/>
      <c r="F38" s="251"/>
      <c r="G38" s="252"/>
      <c r="H38" s="238"/>
      <c r="I38" s="252"/>
      <c r="J38" s="238"/>
      <c r="K38" s="252"/>
      <c r="L38" s="238"/>
      <c r="M38" s="252"/>
      <c r="N38" s="238"/>
      <c r="O38" s="252"/>
      <c r="P38" s="238"/>
      <c r="Q38" s="252"/>
      <c r="R38" s="238"/>
      <c r="S38" s="252"/>
      <c r="T38" s="238"/>
      <c r="U38" s="252"/>
      <c r="V38" s="238"/>
      <c r="W38" s="252"/>
      <c r="X38" s="238"/>
      <c r="Y38" s="252"/>
      <c r="Z38" s="238"/>
      <c r="AA38" s="252"/>
      <c r="AB38" s="238"/>
      <c r="AC38" s="252"/>
      <c r="AD38" s="238"/>
      <c r="AE38" s="252"/>
      <c r="AF38" s="238"/>
      <c r="AG38" s="252"/>
      <c r="AH38" s="238"/>
      <c r="AI38" s="252"/>
      <c r="AJ38" s="238"/>
      <c r="AK38" s="252"/>
      <c r="AL38" s="238"/>
      <c r="AM38" s="316"/>
    </row>
    <row r="39" spans="2:39" ht="15.75" x14ac:dyDescent="0.25">
      <c r="B39" s="233"/>
      <c r="C39" s="234"/>
      <c r="D39" s="560" t="s">
        <v>107</v>
      </c>
      <c r="E39" s="561"/>
      <c r="F39" s="239" t="s">
        <v>20</v>
      </c>
      <c r="G39" s="254">
        <f>100*G34/G22</f>
        <v>25</v>
      </c>
      <c r="H39" s="255"/>
      <c r="I39" s="254">
        <f>100*I34/I22</f>
        <v>25</v>
      </c>
      <c r="J39" s="238"/>
      <c r="K39" s="254">
        <f>100*K34/K22</f>
        <v>33.333333333333336</v>
      </c>
      <c r="L39" s="238"/>
      <c r="M39" s="254">
        <f>100*M34/M22</f>
        <v>37.5</v>
      </c>
      <c r="N39" s="238"/>
      <c r="O39" s="254">
        <f>100*O34/O22</f>
        <v>40</v>
      </c>
      <c r="P39" s="238"/>
      <c r="Q39" s="254">
        <f>100*Q34/Q22</f>
        <v>37.5</v>
      </c>
      <c r="R39" s="238"/>
      <c r="S39" s="254">
        <f>100*S34/S22</f>
        <v>39.285714285714285</v>
      </c>
      <c r="T39" s="238"/>
      <c r="U39" s="254">
        <f>100*U34/U22</f>
        <v>37.5</v>
      </c>
      <c r="V39" s="238"/>
      <c r="W39" s="254">
        <f>100*W34/W22</f>
        <v>41.666666666666664</v>
      </c>
      <c r="X39" s="238"/>
      <c r="Y39" s="254">
        <f>100*Y34/Y22</f>
        <v>40</v>
      </c>
      <c r="Z39" s="238"/>
      <c r="AA39" s="254">
        <f>100*AA34/AA22</f>
        <v>40.909090909090907</v>
      </c>
      <c r="AB39" s="238"/>
      <c r="AC39" s="254">
        <f>100*AC34/AC22</f>
        <v>37.5</v>
      </c>
      <c r="AD39" s="238"/>
      <c r="AE39" s="254">
        <f>100*AE34/AE22</f>
        <v>38.46153846153846</v>
      </c>
      <c r="AF39" s="238"/>
      <c r="AG39" s="254">
        <f>100*AG34/AG22</f>
        <v>39.285714285714285</v>
      </c>
      <c r="AH39" s="238"/>
      <c r="AI39" s="254">
        <f>100*AI34/AI22</f>
        <v>38.333333333333336</v>
      </c>
      <c r="AJ39" s="238"/>
      <c r="AK39" s="254">
        <f>100*AK34/AK22</f>
        <v>39.0625</v>
      </c>
      <c r="AL39" s="238"/>
      <c r="AM39" s="316"/>
    </row>
    <row r="40" spans="2:39" ht="15.75" x14ac:dyDescent="0.25">
      <c r="B40" s="233"/>
      <c r="C40" s="234"/>
      <c r="D40" s="562"/>
      <c r="E40" s="563"/>
      <c r="F40" s="243" t="s">
        <v>24</v>
      </c>
      <c r="G40" s="256">
        <f>100*G35/G22</f>
        <v>25</v>
      </c>
      <c r="H40" s="237"/>
      <c r="I40" s="256">
        <f>100*I35/I22</f>
        <v>25</v>
      </c>
      <c r="J40" s="238"/>
      <c r="K40" s="256">
        <f>100*K35/K22</f>
        <v>33.333333333333336</v>
      </c>
      <c r="L40" s="238"/>
      <c r="M40" s="256">
        <f>100*M35/M22</f>
        <v>25</v>
      </c>
      <c r="N40" s="238"/>
      <c r="O40" s="256">
        <f>100*O35/O22</f>
        <v>25</v>
      </c>
      <c r="P40" s="238"/>
      <c r="Q40" s="256">
        <f>100*Q35/Q22</f>
        <v>29.166666666666668</v>
      </c>
      <c r="R40" s="238"/>
      <c r="S40" s="256">
        <f>100*S35/S22</f>
        <v>25</v>
      </c>
      <c r="T40" s="238"/>
      <c r="U40" s="256">
        <f>100*U35/U22</f>
        <v>28.125</v>
      </c>
      <c r="V40" s="238"/>
      <c r="W40" s="256">
        <f>100*W35/W22</f>
        <v>25</v>
      </c>
      <c r="X40" s="238"/>
      <c r="Y40" s="256">
        <f>100*Y35/Y22</f>
        <v>25</v>
      </c>
      <c r="Z40" s="238"/>
      <c r="AA40" s="256">
        <f>100*AA35/AA22</f>
        <v>22.727272727272727</v>
      </c>
      <c r="AB40" s="238"/>
      <c r="AC40" s="256">
        <f>100*AC35/AC22</f>
        <v>22.916666666666668</v>
      </c>
      <c r="AD40" s="238"/>
      <c r="AE40" s="256">
        <f>100*AE35/AE22</f>
        <v>25</v>
      </c>
      <c r="AF40" s="238"/>
      <c r="AG40" s="256">
        <f>100*AG35/AG22</f>
        <v>25</v>
      </c>
      <c r="AH40" s="238"/>
      <c r="AI40" s="256">
        <f>100*AI35/AI22</f>
        <v>26.666666666666668</v>
      </c>
      <c r="AJ40" s="238"/>
      <c r="AK40" s="256">
        <f>100*AK35/AK22</f>
        <v>25</v>
      </c>
      <c r="AL40" s="238"/>
      <c r="AM40" s="316"/>
    </row>
    <row r="41" spans="2:39" ht="15.75" x14ac:dyDescent="0.25">
      <c r="B41" s="233"/>
      <c r="C41" s="234"/>
      <c r="D41" s="562"/>
      <c r="E41" s="563"/>
      <c r="F41" s="245" t="s">
        <v>13</v>
      </c>
      <c r="G41" s="257">
        <f>100*G36/G22</f>
        <v>25</v>
      </c>
      <c r="H41" s="237"/>
      <c r="I41" s="257">
        <f>100*I36/I22</f>
        <v>25</v>
      </c>
      <c r="J41" s="238"/>
      <c r="K41" s="257">
        <f>100*K36/K22</f>
        <v>16.666666666666668</v>
      </c>
      <c r="L41" s="238"/>
      <c r="M41" s="257">
        <f>100*M36/M22</f>
        <v>25</v>
      </c>
      <c r="N41" s="238"/>
      <c r="O41" s="257">
        <f>100*O36/O22</f>
        <v>25</v>
      </c>
      <c r="P41" s="238"/>
      <c r="Q41" s="257">
        <f>100*Q36/Q22</f>
        <v>20.833333333333332</v>
      </c>
      <c r="R41" s="238"/>
      <c r="S41" s="257">
        <f>100*S36/S22</f>
        <v>21.428571428571427</v>
      </c>
      <c r="T41" s="238"/>
      <c r="U41" s="257">
        <f>100*U36/U22</f>
        <v>21.875</v>
      </c>
      <c r="V41" s="238"/>
      <c r="W41" s="257">
        <f>100*W36/W22</f>
        <v>19.444444444444443</v>
      </c>
      <c r="X41" s="238"/>
      <c r="Y41" s="257">
        <f>100*Y36/Y22</f>
        <v>20</v>
      </c>
      <c r="Z41" s="238"/>
      <c r="AA41" s="257">
        <f>100*AA36/AA22</f>
        <v>20.454545454545453</v>
      </c>
      <c r="AB41" s="238"/>
      <c r="AC41" s="257">
        <f>100*AC36/AC22</f>
        <v>22.916666666666668</v>
      </c>
      <c r="AD41" s="238"/>
      <c r="AE41" s="257">
        <f>100*AE36/AE22</f>
        <v>21.153846153846153</v>
      </c>
      <c r="AF41" s="238"/>
      <c r="AG41" s="257">
        <f>100*AG36/AG22</f>
        <v>21.428571428571427</v>
      </c>
      <c r="AH41" s="238"/>
      <c r="AI41" s="257">
        <f>100*AI36/AI22</f>
        <v>20</v>
      </c>
      <c r="AJ41" s="238"/>
      <c r="AK41" s="257">
        <f>100*AK36/AK22</f>
        <v>20.3125</v>
      </c>
      <c r="AL41" s="238"/>
      <c r="AM41" s="316"/>
    </row>
    <row r="42" spans="2:39" ht="15.75" x14ac:dyDescent="0.25">
      <c r="B42" s="233"/>
      <c r="C42" s="234"/>
      <c r="D42" s="564"/>
      <c r="E42" s="565"/>
      <c r="F42" s="248" t="s">
        <v>135</v>
      </c>
      <c r="G42" s="258">
        <f>100*G37/G22</f>
        <v>25</v>
      </c>
      <c r="H42" s="237"/>
      <c r="I42" s="258">
        <f>100*I37/I22</f>
        <v>25</v>
      </c>
      <c r="J42" s="238"/>
      <c r="K42" s="258">
        <f>100*K37/K22</f>
        <v>16.666666666666668</v>
      </c>
      <c r="L42" s="238"/>
      <c r="M42" s="258">
        <f>100*M37/M22</f>
        <v>12.5</v>
      </c>
      <c r="N42" s="238"/>
      <c r="O42" s="258">
        <f>100*O37/O22</f>
        <v>10</v>
      </c>
      <c r="P42" s="238"/>
      <c r="Q42" s="258">
        <f>100*Q37/Q22</f>
        <v>12.5</v>
      </c>
      <c r="R42" s="238"/>
      <c r="S42" s="258">
        <f>100*S37/S22</f>
        <v>14.285714285714286</v>
      </c>
      <c r="T42" s="238"/>
      <c r="U42" s="258">
        <f>100*U37/U22</f>
        <v>12.5</v>
      </c>
      <c r="V42" s="238"/>
      <c r="W42" s="258">
        <f>100*W37/W22</f>
        <v>13.888888888888889</v>
      </c>
      <c r="X42" s="238"/>
      <c r="Y42" s="258">
        <f>100*Y37/Y22</f>
        <v>15</v>
      </c>
      <c r="Z42" s="238"/>
      <c r="AA42" s="258">
        <f>100*AA37/AA22</f>
        <v>15.909090909090908</v>
      </c>
      <c r="AB42" s="238"/>
      <c r="AC42" s="258">
        <f>100*AC37/AC22</f>
        <v>16.666666666666668</v>
      </c>
      <c r="AD42" s="238"/>
      <c r="AE42" s="258">
        <f>100*AE37/AE22</f>
        <v>15.384615384615385</v>
      </c>
      <c r="AF42" s="238"/>
      <c r="AG42" s="258">
        <f>100*AG37/AG22</f>
        <v>14.285714285714286</v>
      </c>
      <c r="AH42" s="238"/>
      <c r="AI42" s="258">
        <f>100*AI37/AI22</f>
        <v>15</v>
      </c>
      <c r="AJ42" s="238"/>
      <c r="AK42" s="258">
        <f>100*AK37/AK22</f>
        <v>15.625</v>
      </c>
      <c r="AL42" s="238"/>
      <c r="AM42" s="316"/>
    </row>
    <row r="43" spans="2:39" ht="18.75" thickBot="1" x14ac:dyDescent="0.3">
      <c r="B43" s="233"/>
      <c r="C43" s="234"/>
      <c r="D43" s="326"/>
      <c r="E43" s="326"/>
      <c r="F43" s="251"/>
      <c r="G43" s="238"/>
      <c r="H43" s="255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316"/>
    </row>
    <row r="44" spans="2:39" ht="18.75" thickTop="1" x14ac:dyDescent="0.2">
      <c r="B44" s="233"/>
      <c r="C44" s="234"/>
      <c r="D44" s="326"/>
      <c r="E44" s="326"/>
      <c r="F44" s="260" t="s">
        <v>113</v>
      </c>
      <c r="G44" s="333">
        <f>SUM(G39:G42)</f>
        <v>100</v>
      </c>
      <c r="H44" s="332"/>
      <c r="I44" s="333">
        <f>SUM(I39:I42)</f>
        <v>100</v>
      </c>
      <c r="J44" s="334"/>
      <c r="K44" s="333">
        <f>SUM(K39:K42)</f>
        <v>100.00000000000001</v>
      </c>
      <c r="L44" s="329"/>
      <c r="M44" s="333">
        <f>SUM(M39:M42)</f>
        <v>100</v>
      </c>
      <c r="N44" s="330"/>
      <c r="O44" s="333">
        <f>SUM(O39:O42)</f>
        <v>100</v>
      </c>
      <c r="P44" s="332"/>
      <c r="Q44" s="333">
        <f>SUM(Q39:Q42)</f>
        <v>100</v>
      </c>
      <c r="R44" s="329"/>
      <c r="S44" s="333">
        <f>SUM(S39:S42)</f>
        <v>100</v>
      </c>
      <c r="T44" s="329"/>
      <c r="U44" s="333">
        <f>SUM(U39:U42)</f>
        <v>100</v>
      </c>
      <c r="V44" s="329"/>
      <c r="W44" s="333">
        <f>SUM(W39:W42)</f>
        <v>99.999999999999986</v>
      </c>
      <c r="X44" s="329"/>
      <c r="Y44" s="333">
        <f>SUM(Y39:Y42)</f>
        <v>100</v>
      </c>
      <c r="Z44" s="329"/>
      <c r="AA44" s="333">
        <f>SUM(AA39:AA42)</f>
        <v>100</v>
      </c>
      <c r="AB44" s="329"/>
      <c r="AC44" s="333">
        <f>SUM(AC39:AC42)</f>
        <v>100.00000000000001</v>
      </c>
      <c r="AD44" s="329"/>
      <c r="AE44" s="333">
        <f>SUM(AE39:AE42)</f>
        <v>100</v>
      </c>
      <c r="AF44" s="329"/>
      <c r="AG44" s="333">
        <f>SUM(AG39:AG42)</f>
        <v>100</v>
      </c>
      <c r="AH44" s="329"/>
      <c r="AI44" s="333">
        <f>SUM(AI39:AI42)</f>
        <v>100</v>
      </c>
      <c r="AJ44" s="329"/>
      <c r="AK44" s="333">
        <f>SUM(AK39:AK42)</f>
        <v>100</v>
      </c>
      <c r="AL44" s="238"/>
      <c r="AM44" s="316"/>
    </row>
    <row r="45" spans="2:39" ht="14.25" x14ac:dyDescent="0.2">
      <c r="B45" s="261"/>
      <c r="C45" s="262"/>
      <c r="D45" s="263"/>
      <c r="E45" s="263"/>
      <c r="F45" s="264"/>
      <c r="G45" s="265"/>
      <c r="H45" s="338"/>
      <c r="I45" s="265"/>
      <c r="J45" s="338"/>
      <c r="K45" s="265"/>
      <c r="L45" s="338"/>
      <c r="M45" s="265"/>
      <c r="N45" s="338"/>
      <c r="O45" s="265"/>
      <c r="P45" s="338"/>
      <c r="Q45" s="265"/>
      <c r="R45" s="338"/>
      <c r="S45" s="265"/>
      <c r="T45" s="338"/>
      <c r="U45" s="265"/>
      <c r="V45" s="338"/>
      <c r="W45" s="265"/>
      <c r="X45" s="338"/>
      <c r="Y45" s="265"/>
      <c r="Z45" s="338"/>
      <c r="AA45" s="265"/>
      <c r="AB45" s="338"/>
      <c r="AC45" s="265"/>
      <c r="AD45" s="338"/>
      <c r="AE45" s="265"/>
      <c r="AF45" s="338"/>
      <c r="AG45" s="265"/>
      <c r="AH45" s="338"/>
      <c r="AI45" s="265"/>
      <c r="AJ45" s="338"/>
      <c r="AK45" s="265"/>
      <c r="AL45" s="265"/>
      <c r="AM45" s="316"/>
    </row>
    <row r="46" spans="2:39" ht="14.25" x14ac:dyDescent="0.2">
      <c r="B46" s="231"/>
      <c r="C46" s="231"/>
      <c r="D46" s="267"/>
      <c r="E46" s="267"/>
      <c r="F46" s="267"/>
      <c r="G46" s="268"/>
      <c r="H46" s="269"/>
      <c r="I46" s="268"/>
      <c r="J46" s="269"/>
      <c r="K46" s="268"/>
      <c r="L46" s="269"/>
      <c r="M46" s="268"/>
      <c r="N46" s="269"/>
      <c r="O46" s="268"/>
      <c r="P46" s="269"/>
      <c r="Q46" s="268"/>
      <c r="R46" s="269"/>
      <c r="S46" s="268"/>
      <c r="T46" s="269"/>
      <c r="U46" s="268"/>
      <c r="V46" s="269"/>
      <c r="W46" s="268"/>
      <c r="X46" s="269"/>
      <c r="Y46" s="268"/>
      <c r="Z46" s="269"/>
      <c r="AA46" s="268"/>
      <c r="AB46" s="269"/>
      <c r="AC46" s="270"/>
      <c r="AD46" s="269"/>
      <c r="AE46" s="268"/>
      <c r="AF46" s="269"/>
      <c r="AG46" s="268"/>
      <c r="AH46" s="269"/>
      <c r="AI46" s="268"/>
      <c r="AJ46" s="269"/>
      <c r="AK46" s="268"/>
      <c r="AL46" s="268"/>
      <c r="AM46" s="316"/>
    </row>
    <row r="47" spans="2:39" ht="18" x14ac:dyDescent="0.2"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69"/>
      <c r="AI47" s="268"/>
      <c r="AJ47" s="269"/>
      <c r="AK47" s="268"/>
      <c r="AL47" s="268"/>
      <c r="AM47" s="241"/>
    </row>
    <row r="48" spans="2:39" ht="18" x14ac:dyDescent="0.2">
      <c r="B48" s="274"/>
      <c r="C48" s="274"/>
      <c r="D48" s="275"/>
      <c r="E48" s="275"/>
      <c r="F48" s="275"/>
      <c r="G48" s="241"/>
      <c r="H48" s="241"/>
      <c r="I48" s="273"/>
      <c r="J48" s="273"/>
      <c r="K48" s="273"/>
      <c r="L48" s="273"/>
      <c r="M48" s="273"/>
      <c r="N48" s="273"/>
      <c r="O48" s="273"/>
      <c r="P48" s="273"/>
      <c r="Q48" s="273"/>
      <c r="R48" s="273"/>
      <c r="S48" s="273"/>
      <c r="T48" s="273"/>
      <c r="U48" s="273"/>
      <c r="V48" s="273"/>
      <c r="W48" s="273"/>
      <c r="X48" s="273"/>
      <c r="Y48" s="273"/>
      <c r="Z48" s="273"/>
      <c r="AA48" s="273"/>
      <c r="AB48" s="273"/>
      <c r="AC48" s="273"/>
      <c r="AD48" s="273"/>
      <c r="AE48" s="273"/>
      <c r="AF48" s="273"/>
      <c r="AG48" s="273"/>
      <c r="AH48" s="276"/>
      <c r="AI48" s="277"/>
      <c r="AJ48" s="277"/>
      <c r="AK48" s="277"/>
      <c r="AL48" s="277"/>
      <c r="AM48" s="241"/>
    </row>
    <row r="49" spans="2:39" ht="20.25" x14ac:dyDescent="0.25">
      <c r="B49" s="278"/>
      <c r="C49" s="278"/>
      <c r="D49" s="271"/>
      <c r="E49" s="279"/>
      <c r="F49" s="280"/>
      <c r="G49" s="275"/>
      <c r="H49" s="275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6"/>
      <c r="AI49" s="277"/>
      <c r="AJ49" s="277"/>
      <c r="AK49" s="277"/>
      <c r="AL49" s="277"/>
      <c r="AM49" s="241"/>
    </row>
    <row r="50" spans="2:39" ht="18" x14ac:dyDescent="0.25">
      <c r="B50" s="278"/>
      <c r="C50" s="278"/>
      <c r="D50" s="281"/>
      <c r="E50" s="282"/>
      <c r="F50" s="280"/>
      <c r="G50" s="275"/>
      <c r="H50" s="275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6"/>
      <c r="AI50" s="277"/>
      <c r="AJ50" s="277"/>
      <c r="AK50" s="277"/>
      <c r="AL50" s="277"/>
      <c r="AM50" s="241"/>
    </row>
    <row r="51" spans="2:39" ht="18" x14ac:dyDescent="0.25">
      <c r="B51" s="278"/>
      <c r="C51" s="278"/>
      <c r="D51" s="281"/>
      <c r="E51" s="282"/>
      <c r="F51" s="281"/>
      <c r="G51" s="275"/>
      <c r="H51" s="275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6"/>
      <c r="AI51" s="277"/>
      <c r="AJ51" s="277"/>
      <c r="AK51" s="277"/>
      <c r="AL51" s="277"/>
      <c r="AM51" s="241"/>
    </row>
    <row r="52" spans="2:39" ht="18" x14ac:dyDescent="0.2">
      <c r="B52" s="278"/>
      <c r="C52" s="278"/>
      <c r="D52" s="281"/>
      <c r="E52" s="241"/>
      <c r="F52" s="281"/>
      <c r="G52" s="275"/>
      <c r="H52" s="275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  <c r="AH52" s="276"/>
      <c r="AI52" s="277"/>
      <c r="AJ52" s="277"/>
      <c r="AK52" s="277"/>
      <c r="AL52" s="277"/>
      <c r="AM52" s="241"/>
    </row>
    <row r="53" spans="2:39" ht="18" x14ac:dyDescent="0.25">
      <c r="B53" s="278"/>
      <c r="C53" s="278"/>
      <c r="D53" s="281"/>
      <c r="E53" s="279"/>
      <c r="F53" s="281"/>
      <c r="G53" s="275"/>
      <c r="H53" s="275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6"/>
      <c r="AI53" s="277"/>
      <c r="AJ53" s="277"/>
      <c r="AK53" s="277"/>
      <c r="AL53" s="277"/>
      <c r="AM53" s="241"/>
    </row>
    <row r="54" spans="2:39" ht="18" x14ac:dyDescent="0.2">
      <c r="B54" s="278"/>
      <c r="C54" s="278"/>
      <c r="D54" s="281"/>
      <c r="E54" s="241"/>
      <c r="F54" s="281"/>
      <c r="G54" s="275"/>
      <c r="H54" s="275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6"/>
      <c r="AI54" s="277"/>
      <c r="AJ54" s="277"/>
      <c r="AK54" s="277"/>
      <c r="AL54" s="277"/>
      <c r="AM54" s="241"/>
    </row>
    <row r="55" spans="2:39" ht="18" x14ac:dyDescent="0.25">
      <c r="B55" s="278"/>
      <c r="C55" s="278"/>
      <c r="D55" s="281"/>
      <c r="E55" s="279"/>
      <c r="F55" s="281"/>
      <c r="G55" s="275"/>
      <c r="H55" s="275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6"/>
      <c r="AI55" s="277"/>
      <c r="AJ55" s="277"/>
      <c r="AK55" s="277"/>
      <c r="AL55" s="277"/>
      <c r="AM55" s="241"/>
    </row>
    <row r="56" spans="2:39" ht="18" x14ac:dyDescent="0.25">
      <c r="B56" s="144"/>
      <c r="C56" s="144"/>
      <c r="D56" s="116"/>
      <c r="E56" s="289"/>
      <c r="F56" s="116"/>
      <c r="G56" s="290"/>
      <c r="H56" s="290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2"/>
      <c r="AI56" s="293"/>
      <c r="AJ56" s="293"/>
      <c r="AK56" s="293"/>
      <c r="AL56" s="293"/>
      <c r="AM56" s="241"/>
    </row>
    <row r="57" spans="2:39" ht="20.25" x14ac:dyDescent="0.3">
      <c r="B57" s="144"/>
      <c r="C57" s="144"/>
      <c r="D57" s="294"/>
      <c r="E57" s="289"/>
      <c r="F57" s="116"/>
      <c r="G57" s="290"/>
      <c r="H57" s="290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2"/>
      <c r="AI57" s="293"/>
      <c r="AJ57" s="293"/>
      <c r="AK57" s="293"/>
      <c r="AL57" s="293"/>
    </row>
    <row r="58" spans="2:39" ht="18" x14ac:dyDescent="0.25">
      <c r="B58" s="144"/>
      <c r="C58" s="144"/>
      <c r="D58" s="116"/>
      <c r="E58" s="289"/>
      <c r="F58" s="116"/>
      <c r="G58" s="290"/>
      <c r="H58" s="290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2"/>
      <c r="AI58" s="293"/>
      <c r="AJ58" s="293"/>
      <c r="AK58" s="293"/>
      <c r="AL58" s="293"/>
    </row>
    <row r="60" spans="2:39" ht="18" x14ac:dyDescent="0.25">
      <c r="E60" s="295"/>
    </row>
  </sheetData>
  <sheetProtection algorithmName="SHA-512" hashValue="vPq8Zw7MFFlsJbPND6lZFWrofCpWmOn5OmLbPReZ37YnW36zXGrYxgO6fXQv0YpnVm84slJjXnNWPuSn98/mkQ==" saltValue="ikgel3nhHcz/cul9WPEHdg==" spinCount="100000" sheet="1" selectLockedCells="1" selectUnlockedCells="1"/>
  <mergeCells count="12">
    <mergeCell ref="D39:E42"/>
    <mergeCell ref="B2:AL2"/>
    <mergeCell ref="G3:AK3"/>
    <mergeCell ref="AM3:AM24"/>
    <mergeCell ref="B5:B8"/>
    <mergeCell ref="B9:B15"/>
    <mergeCell ref="E24:E26"/>
    <mergeCell ref="AM26:AM30"/>
    <mergeCell ref="E28:E30"/>
    <mergeCell ref="AM31:AM35"/>
    <mergeCell ref="D34:E37"/>
    <mergeCell ref="B16:B2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11</vt:i4>
      </vt:variant>
    </vt:vector>
  </HeadingPairs>
  <TitlesOfParts>
    <vt:vector size="19" baseType="lpstr">
      <vt:lpstr>Quantidade Desejada de Músicos</vt:lpstr>
      <vt:lpstr>Quantidade de Organistas</vt:lpstr>
      <vt:lpstr>Adequação Orquestra Completa</vt:lpstr>
      <vt:lpstr>Necessidade Orquestra Completa</vt:lpstr>
      <vt:lpstr>Formação Completa</vt:lpstr>
      <vt:lpstr>Adequação Orquestra Simples</vt:lpstr>
      <vt:lpstr>Necessidade Orquestra Simples</vt:lpstr>
      <vt:lpstr>Formação Simples</vt:lpstr>
      <vt:lpstr>'Adequação Orquestra Completa'!Area_de_impressao</vt:lpstr>
      <vt:lpstr>'Adequação Orquestra Simples'!Area_de_impressao</vt:lpstr>
      <vt:lpstr>'Quantidade Desejada de Músicos'!Area_de_impressao</vt:lpstr>
      <vt:lpstr>Fases</vt:lpstr>
      <vt:lpstr>FasesOrganistas</vt:lpstr>
      <vt:lpstr>Instrumentos</vt:lpstr>
      <vt:lpstr>QtdeCulto</vt:lpstr>
      <vt:lpstr>QtdeMusicosCompleta</vt:lpstr>
      <vt:lpstr>QtdeMusicosSimples</vt:lpstr>
      <vt:lpstr>Sim_Nao</vt:lpstr>
      <vt:lpstr>'Quantidade Desejada de Músicos'!Titulos_de_impressao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Kleber</dc:creator>
  <cp:lastModifiedBy>Geral</cp:lastModifiedBy>
  <cp:revision/>
  <cp:lastPrinted>2020-09-25T01:27:22Z</cp:lastPrinted>
  <dcterms:created xsi:type="dcterms:W3CDTF">2016-09-05T14:47:01Z</dcterms:created>
  <dcterms:modified xsi:type="dcterms:W3CDTF">2020-12-14T00:19:18Z</dcterms:modified>
</cp:coreProperties>
</file>